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 tabRatio="815"/>
  </bookViews>
  <sheets>
    <sheet name="MontarOrcamentoServico" sheetId="1" r:id="rId1"/>
    <sheet name="CustoKmRodado" sheetId="2" r:id="rId2"/>
    <sheet name="ParametrosCarro" sheetId="3" r:id="rId3"/>
    <sheet name="HorasFuncionario" sheetId="4" r:id="rId4"/>
    <sheet name="CustoFixo" sheetId="5" r:id="rId5"/>
  </sheets>
  <calcPr calcId="145621"/>
</workbook>
</file>

<file path=xl/calcChain.xml><?xml version="1.0" encoding="utf-8"?>
<calcChain xmlns="http://schemas.openxmlformats.org/spreadsheetml/2006/main">
  <c r="B13" i="1" l="1"/>
  <c r="D13" i="1"/>
  <c r="D7" i="4"/>
  <c r="D4" i="4"/>
  <c r="D5" i="4" s="1"/>
  <c r="D9" i="4" s="1"/>
  <c r="C7" i="4"/>
  <c r="C4" i="4"/>
  <c r="C5" i="4" s="1"/>
  <c r="C9" i="4" s="1"/>
  <c r="B19" i="1" l="1"/>
  <c r="B21" i="1" s="1"/>
  <c r="B13" i="5"/>
  <c r="B11" i="5"/>
  <c r="B8" i="5"/>
  <c r="B14" i="5" s="1"/>
  <c r="B14" i="1" s="1"/>
  <c r="B6" i="5"/>
  <c r="B7" i="4"/>
  <c r="B4" i="4"/>
  <c r="B5" i="4" s="1"/>
  <c r="B12" i="1"/>
  <c r="B7" i="1" s="1"/>
  <c r="B8" i="2"/>
  <c r="B7" i="2"/>
  <c r="B19" i="3"/>
  <c r="B6" i="2"/>
  <c r="B5" i="2"/>
  <c r="B16" i="3"/>
  <c r="B12" i="3"/>
  <c r="B4" i="2"/>
  <c r="B9" i="3"/>
  <c r="B3" i="2"/>
  <c r="B4" i="3"/>
  <c r="B9" i="4" l="1"/>
  <c r="B15" i="1" s="1"/>
  <c r="B8" i="1" s="1"/>
  <c r="B9" i="1" s="1"/>
  <c r="B10" i="1" s="1"/>
  <c r="B27" i="1" l="1"/>
  <c r="B25" i="1"/>
  <c r="B24" i="1"/>
  <c r="B26" i="1"/>
  <c r="B28" i="1" l="1"/>
</calcChain>
</file>

<file path=xl/sharedStrings.xml><?xml version="1.0" encoding="utf-8"?>
<sst xmlns="http://schemas.openxmlformats.org/spreadsheetml/2006/main" count="73" uniqueCount="64">
  <si>
    <t>Custo por Km</t>
  </si>
  <si>
    <t>Cálculo do Custo do Km Rodado</t>
  </si>
  <si>
    <t>Custo do combustível</t>
  </si>
  <si>
    <t>Custo IPVA e outros taxas</t>
  </si>
  <si>
    <t>Custo por ano em revisão</t>
  </si>
  <si>
    <t>Custo de depreciação</t>
  </si>
  <si>
    <t>Seguro</t>
  </si>
  <si>
    <t>Valor Gasolina por litro</t>
  </si>
  <si>
    <t>Km/litro</t>
  </si>
  <si>
    <t>Média de Km/ano</t>
  </si>
  <si>
    <t>Custo IPVA, Seguro obrigatório...</t>
  </si>
  <si>
    <t>Custo IPVA/Km</t>
  </si>
  <si>
    <t>Revisão/Km</t>
  </si>
  <si>
    <t>Custo do Veículo</t>
  </si>
  <si>
    <t>Período para Depreciação 100% (anos)</t>
  </si>
  <si>
    <t>Custo/Km</t>
  </si>
  <si>
    <t>Custo por KM em revisão</t>
  </si>
  <si>
    <t>Custo por ano em seguro</t>
  </si>
  <si>
    <t>Custo seguro/Km</t>
  </si>
  <si>
    <t>Custo total/KM</t>
  </si>
  <si>
    <t>Salário do Profissional</t>
  </si>
  <si>
    <t>Custo total salário</t>
  </si>
  <si>
    <t>Custo por Hora Funcionário</t>
  </si>
  <si>
    <t>Horas por semana de trabalho</t>
  </si>
  <si>
    <t>Horas por ano de trabalho</t>
  </si>
  <si>
    <t xml:space="preserve"> </t>
  </si>
  <si>
    <t>% de horas produzindo</t>
  </si>
  <si>
    <t>Custo por hora/trabalho</t>
  </si>
  <si>
    <t>Custo total no ano</t>
  </si>
  <si>
    <t>Deslocamento de Carro/Dia (Km)</t>
  </si>
  <si>
    <t>Horas de Trabalho Total</t>
  </si>
  <si>
    <t>Dias de Trabalho Total</t>
  </si>
  <si>
    <t>Custo Fixo por Hora Funcionário</t>
  </si>
  <si>
    <t>Contador</t>
  </si>
  <si>
    <t>Folha Adm, Gestão</t>
  </si>
  <si>
    <t>Luz, Telefone,Internet,etc.</t>
  </si>
  <si>
    <t>Aluguel, IPTU, etc.</t>
  </si>
  <si>
    <t>Extras</t>
  </si>
  <si>
    <t>Custo Folha Administrativo</t>
  </si>
  <si>
    <t>Total mês</t>
  </si>
  <si>
    <t>Funcionários prest. Serviços</t>
  </si>
  <si>
    <t>Total horas func/mês</t>
  </si>
  <si>
    <t>Total horas comercializáveis</t>
  </si>
  <si>
    <t>Total de horas de serv. no mês</t>
  </si>
  <si>
    <t>Custo Fixo por hora</t>
  </si>
  <si>
    <t>Custo por hora serviço</t>
  </si>
  <si>
    <t>Custo de Deslocamento</t>
  </si>
  <si>
    <t>Custo de Trabalho</t>
  </si>
  <si>
    <t>Custo Total de Entrega</t>
  </si>
  <si>
    <t>Impostos sobre faturamento</t>
  </si>
  <si>
    <t>Taxas de pagamento</t>
  </si>
  <si>
    <t>Comissões de venda</t>
  </si>
  <si>
    <t>Total de Custo Direto Venda</t>
  </si>
  <si>
    <t>Margem desejada</t>
  </si>
  <si>
    <t>Fator</t>
  </si>
  <si>
    <t xml:space="preserve">Orlamento </t>
  </si>
  <si>
    <t>O que sobra</t>
  </si>
  <si>
    <t>Total para pagar despesas</t>
  </si>
  <si>
    <t>Impostos Diretos</t>
  </si>
  <si>
    <t>Junior</t>
  </si>
  <si>
    <t>Sênior</t>
  </si>
  <si>
    <t>Pleno</t>
  </si>
  <si>
    <t>Perfil do funcionário</t>
  </si>
  <si>
    <t>Parcelamento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</si>
</sst>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2" applyFont="1" applyBorder="1"/>
    <xf numFmtId="44" fontId="0" fillId="0" borderId="1" xfId="0" applyNumberFormat="1" applyBorder="1"/>
    <xf numFmtId="0" fontId="0" fillId="0" borderId="0" xfId="0" applyFill="1" applyBorder="1"/>
    <xf numFmtId="0" fontId="0" fillId="0" borderId="1" xfId="0" applyFill="1" applyBorder="1"/>
    <xf numFmtId="9" fontId="0" fillId="0" borderId="1" xfId="0" applyNumberFormat="1" applyBorder="1"/>
    <xf numFmtId="44" fontId="0" fillId="0" borderId="1" xfId="2" applyFont="1" applyFill="1" applyBorder="1"/>
    <xf numFmtId="164" fontId="0" fillId="0" borderId="1" xfId="1" applyNumberFormat="1" applyFont="1" applyFill="1" applyBorder="1"/>
    <xf numFmtId="0" fontId="3" fillId="0" borderId="1" xfId="0" applyFont="1" applyBorder="1"/>
    <xf numFmtId="0" fontId="0" fillId="0" borderId="0" xfId="0" applyBorder="1"/>
    <xf numFmtId="9" fontId="2" fillId="0" borderId="1" xfId="0" applyNumberFormat="1" applyFont="1" applyBorder="1"/>
    <xf numFmtId="8" fontId="0" fillId="0" borderId="0" xfId="0" applyNumberFormat="1"/>
    <xf numFmtId="9" fontId="0" fillId="0" borderId="0" xfId="0" applyNumberFormat="1"/>
    <xf numFmtId="44" fontId="0" fillId="0" borderId="1" xfId="0" applyNumberFormat="1" applyFill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abSelected="1" workbookViewId="0">
      <selection activeCell="B2" sqref="B2"/>
    </sheetView>
  </sheetViews>
  <sheetFormatPr defaultRowHeight="15" x14ac:dyDescent="0.25"/>
  <cols>
    <col min="1" max="1" width="30.7109375" bestFit="1" customWidth="1"/>
    <col min="2" max="2" width="31.42578125" customWidth="1"/>
    <col min="4" max="4" width="25.42578125" hidden="1" customWidth="1"/>
    <col min="5" max="5" width="11.42578125" bestFit="1" customWidth="1"/>
    <col min="7" max="7" width="10.7109375" bestFit="1" customWidth="1"/>
    <col min="9" max="9" width="9.85546875" bestFit="1" customWidth="1"/>
  </cols>
  <sheetData>
    <row r="2" spans="1:9" x14ac:dyDescent="0.25">
      <c r="A2" s="2" t="s">
        <v>62</v>
      </c>
      <c r="B2" s="2" t="s">
        <v>60</v>
      </c>
      <c r="D2" t="s">
        <v>25</v>
      </c>
    </row>
    <row r="3" spans="1:9" x14ac:dyDescent="0.25">
      <c r="A3" s="2" t="s">
        <v>29</v>
      </c>
      <c r="B3" s="10">
        <v>100</v>
      </c>
      <c r="D3" t="s">
        <v>25</v>
      </c>
    </row>
    <row r="4" spans="1:9" x14ac:dyDescent="0.25">
      <c r="A4" s="2" t="s">
        <v>30</v>
      </c>
      <c r="B4" s="10">
        <v>45</v>
      </c>
      <c r="D4" t="s">
        <v>25</v>
      </c>
    </row>
    <row r="5" spans="1:9" x14ac:dyDescent="0.25">
      <c r="A5" s="2" t="s">
        <v>31</v>
      </c>
      <c r="B5" s="10">
        <v>5</v>
      </c>
    </row>
    <row r="6" spans="1:9" x14ac:dyDescent="0.25">
      <c r="A6" s="2" t="s">
        <v>63</v>
      </c>
      <c r="B6" s="10">
        <v>1</v>
      </c>
    </row>
    <row r="7" spans="1:9" x14ac:dyDescent="0.25">
      <c r="A7" s="6" t="s">
        <v>46</v>
      </c>
      <c r="B7" s="4">
        <f>B3*B5*B12</f>
        <v>480.83333333333331</v>
      </c>
    </row>
    <row r="8" spans="1:9" x14ac:dyDescent="0.25">
      <c r="A8" s="6" t="s">
        <v>47</v>
      </c>
      <c r="B8" s="4">
        <f>B4*B15</f>
        <v>4100.7172131147545</v>
      </c>
    </row>
    <row r="9" spans="1:9" x14ac:dyDescent="0.25">
      <c r="A9" s="6" t="s">
        <v>48</v>
      </c>
      <c r="B9" s="4">
        <f>B8+B7</f>
        <v>4581.5505464480875</v>
      </c>
    </row>
    <row r="10" spans="1:9" x14ac:dyDescent="0.25">
      <c r="A10" s="6" t="s">
        <v>55</v>
      </c>
      <c r="B10" s="15">
        <f>B9/B21</f>
        <v>6737.5743330118939</v>
      </c>
    </row>
    <row r="12" spans="1:9" x14ac:dyDescent="0.25">
      <c r="A12" s="2" t="s">
        <v>0</v>
      </c>
      <c r="B12" s="4">
        <f>CustoKmRodado!B8</f>
        <v>0.96166666666666667</v>
      </c>
      <c r="G12" s="14"/>
      <c r="I12" s="13"/>
    </row>
    <row r="13" spans="1:9" x14ac:dyDescent="0.25">
      <c r="A13" s="2" t="s">
        <v>22</v>
      </c>
      <c r="B13" s="3">
        <f>IF(B2=HorasFuncionario!B2,HorasFuncionario!B9,IF(B2=HorasFuncionario!C2,HorasFuncionario!C9,HorasFuncionario!D9))</f>
        <v>57.377049180327866</v>
      </c>
      <c r="D13">
        <f>IF(B2=HorasFuncionario!C2,HorasFuncionario!C9,HorasFuncionario!D9)</f>
        <v>57.377049180327866</v>
      </c>
      <c r="G13" s="13"/>
    </row>
    <row r="14" spans="1:9" x14ac:dyDescent="0.25">
      <c r="A14" s="2" t="s">
        <v>32</v>
      </c>
      <c r="B14" s="4">
        <f>CustoFixo!B14</f>
        <v>33.75</v>
      </c>
      <c r="G14" s="13"/>
    </row>
    <row r="15" spans="1:9" x14ac:dyDescent="0.25">
      <c r="A15" s="6" t="s">
        <v>45</v>
      </c>
      <c r="B15" s="4">
        <f>B14+B13</f>
        <v>91.127049180327873</v>
      </c>
    </row>
    <row r="16" spans="1:9" x14ac:dyDescent="0.25">
      <c r="A16" s="6" t="s">
        <v>49</v>
      </c>
      <c r="B16" s="7">
        <v>0.1</v>
      </c>
    </row>
    <row r="17" spans="1:9" x14ac:dyDescent="0.25">
      <c r="A17" s="6" t="s">
        <v>50</v>
      </c>
      <c r="B17" s="7">
        <v>0.05</v>
      </c>
    </row>
    <row r="18" spans="1:9" x14ac:dyDescent="0.25">
      <c r="A18" s="6" t="s">
        <v>51</v>
      </c>
      <c r="B18" s="7">
        <v>0.02</v>
      </c>
    </row>
    <row r="19" spans="1:9" x14ac:dyDescent="0.25">
      <c r="A19" s="6" t="s">
        <v>52</v>
      </c>
      <c r="B19" s="7">
        <f>B18+B17+B16</f>
        <v>0.17</v>
      </c>
      <c r="I19" s="13"/>
    </row>
    <row r="20" spans="1:9" x14ac:dyDescent="0.25">
      <c r="A20" s="6" t="s">
        <v>53</v>
      </c>
      <c r="B20" s="12">
        <v>0.15</v>
      </c>
    </row>
    <row r="21" spans="1:9" x14ac:dyDescent="0.25">
      <c r="A21" s="6" t="s">
        <v>54</v>
      </c>
      <c r="B21" s="7">
        <f>100%-B20-B19</f>
        <v>0.67999999999999994</v>
      </c>
    </row>
    <row r="22" spans="1:9" x14ac:dyDescent="0.25">
      <c r="A22" s="5" t="s">
        <v>25</v>
      </c>
      <c r="B22" s="11"/>
    </row>
    <row r="23" spans="1:9" x14ac:dyDescent="0.25">
      <c r="A23" s="5"/>
      <c r="B23" s="11"/>
    </row>
    <row r="24" spans="1:9" x14ac:dyDescent="0.25">
      <c r="A24" s="6" t="s">
        <v>56</v>
      </c>
      <c r="B24" s="4">
        <f>B20*B10</f>
        <v>1010.6361499517841</v>
      </c>
    </row>
    <row r="25" spans="1:9" x14ac:dyDescent="0.25">
      <c r="A25" s="6" t="s">
        <v>58</v>
      </c>
      <c r="B25" s="4">
        <f>B16*B10</f>
        <v>673.75743330118939</v>
      </c>
    </row>
    <row r="26" spans="1:9" x14ac:dyDescent="0.25">
      <c r="A26" s="6" t="s">
        <v>50</v>
      </c>
      <c r="B26" s="4">
        <f>B17*B10</f>
        <v>336.8787166505947</v>
      </c>
    </row>
    <row r="27" spans="1:9" x14ac:dyDescent="0.25">
      <c r="A27" s="6" t="s">
        <v>51</v>
      </c>
      <c r="B27" s="4">
        <f>B18*B10</f>
        <v>134.75148666023787</v>
      </c>
    </row>
    <row r="28" spans="1:9" x14ac:dyDescent="0.25">
      <c r="A28" s="6" t="s">
        <v>57</v>
      </c>
      <c r="B28" s="4">
        <f>B10-B24-B25-B26-B27</f>
        <v>4581.5505464480875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HorasFuncionario!$B$2:$D$2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5" x14ac:dyDescent="0.25"/>
  <cols>
    <col min="1" max="1" width="30.85546875" customWidth="1"/>
    <col min="2" max="2" width="26" customWidth="1"/>
  </cols>
  <sheetData>
    <row r="1" spans="1:2" x14ac:dyDescent="0.25">
      <c r="A1" t="s">
        <v>1</v>
      </c>
    </row>
    <row r="3" spans="1:2" x14ac:dyDescent="0.25">
      <c r="A3" s="2" t="s">
        <v>2</v>
      </c>
      <c r="B3" s="4">
        <f>ParametrosCarro!B4</f>
        <v>0.36</v>
      </c>
    </row>
    <row r="4" spans="1:2" x14ac:dyDescent="0.25">
      <c r="A4" s="2" t="s">
        <v>3</v>
      </c>
      <c r="B4" s="4">
        <f>ParametrosCarro!B9</f>
        <v>0.06</v>
      </c>
    </row>
    <row r="5" spans="1:2" x14ac:dyDescent="0.25">
      <c r="A5" s="2" t="s">
        <v>16</v>
      </c>
      <c r="B5" s="3">
        <f>ParametrosCarro!B12</f>
        <v>0.05</v>
      </c>
    </row>
    <row r="6" spans="1:2" x14ac:dyDescent="0.25">
      <c r="A6" s="2" t="s">
        <v>5</v>
      </c>
      <c r="B6" s="4">
        <f>ParametrosCarro!B16</f>
        <v>0.41666666666666669</v>
      </c>
    </row>
    <row r="7" spans="1:2" x14ac:dyDescent="0.25">
      <c r="A7" s="2" t="s">
        <v>6</v>
      </c>
      <c r="B7" s="4">
        <f>ParametrosCarro!B19</f>
        <v>7.4999999999999997E-2</v>
      </c>
    </row>
    <row r="8" spans="1:2" x14ac:dyDescent="0.25">
      <c r="A8" s="2" t="s">
        <v>19</v>
      </c>
      <c r="B8" s="4">
        <f>SUM(B3:B7)</f>
        <v>0.96166666666666667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B19" sqref="B19"/>
    </sheetView>
  </sheetViews>
  <sheetFormatPr defaultRowHeight="15" x14ac:dyDescent="0.25"/>
  <cols>
    <col min="1" max="1" width="35.28515625" bestFit="1" customWidth="1"/>
    <col min="2" max="2" width="18.28515625" customWidth="1"/>
  </cols>
  <sheetData>
    <row r="2" spans="1:2" x14ac:dyDescent="0.25">
      <c r="A2" s="2" t="s">
        <v>7</v>
      </c>
      <c r="B2" s="3">
        <v>3.6</v>
      </c>
    </row>
    <row r="3" spans="1:2" x14ac:dyDescent="0.25">
      <c r="A3" s="2" t="s">
        <v>8</v>
      </c>
      <c r="B3" s="2">
        <v>10</v>
      </c>
    </row>
    <row r="4" spans="1:2" x14ac:dyDescent="0.25">
      <c r="A4" s="2" t="s">
        <v>0</v>
      </c>
      <c r="B4" s="4">
        <f>B2/B3</f>
        <v>0.36</v>
      </c>
    </row>
    <row r="6" spans="1:2" x14ac:dyDescent="0.25">
      <c r="A6" s="2" t="s">
        <v>9</v>
      </c>
      <c r="B6" s="2">
        <v>20000</v>
      </c>
    </row>
    <row r="8" spans="1:2" x14ac:dyDescent="0.25">
      <c r="A8" s="2" t="s">
        <v>10</v>
      </c>
      <c r="B8" s="3">
        <v>1200</v>
      </c>
    </row>
    <row r="9" spans="1:2" x14ac:dyDescent="0.25">
      <c r="A9" s="6" t="s">
        <v>11</v>
      </c>
      <c r="B9" s="4">
        <f>B8/B6</f>
        <v>0.06</v>
      </c>
    </row>
    <row r="11" spans="1:2" x14ac:dyDescent="0.25">
      <c r="A11" s="2" t="s">
        <v>4</v>
      </c>
      <c r="B11" s="3">
        <v>1000</v>
      </c>
    </row>
    <row r="12" spans="1:2" x14ac:dyDescent="0.25">
      <c r="A12" s="2" t="s">
        <v>12</v>
      </c>
      <c r="B12" s="4">
        <f>B11/B6</f>
        <v>0.05</v>
      </c>
    </row>
    <row r="14" spans="1:2" x14ac:dyDescent="0.25">
      <c r="A14" s="2" t="s">
        <v>13</v>
      </c>
      <c r="B14" s="3">
        <v>50000</v>
      </c>
    </row>
    <row r="15" spans="1:2" x14ac:dyDescent="0.25">
      <c r="A15" s="2" t="s">
        <v>14</v>
      </c>
      <c r="B15" s="2">
        <v>6</v>
      </c>
    </row>
    <row r="16" spans="1:2" x14ac:dyDescent="0.25">
      <c r="A16" s="2" t="s">
        <v>15</v>
      </c>
      <c r="B16" s="3">
        <f>B14/(B6*B15)</f>
        <v>0.41666666666666669</v>
      </c>
    </row>
    <row r="18" spans="1:2" x14ac:dyDescent="0.25">
      <c r="A18" s="2" t="s">
        <v>17</v>
      </c>
      <c r="B18" s="3">
        <v>1500</v>
      </c>
    </row>
    <row r="19" spans="1:2" x14ac:dyDescent="0.25">
      <c r="A19" s="2" t="s">
        <v>18</v>
      </c>
      <c r="B19" s="4">
        <f>B18/B6</f>
        <v>7.4999999999999997E-2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D9" sqref="D9"/>
    </sheetView>
  </sheetViews>
  <sheetFormatPr defaultRowHeight="15" x14ac:dyDescent="0.25"/>
  <cols>
    <col min="1" max="1" width="34.5703125" customWidth="1"/>
    <col min="2" max="2" width="15.7109375" customWidth="1"/>
    <col min="3" max="3" width="17.42578125" customWidth="1"/>
    <col min="4" max="4" width="22.140625" customWidth="1"/>
    <col min="6" max="6" width="9.5703125" bestFit="1" customWidth="1"/>
  </cols>
  <sheetData>
    <row r="2" spans="1:6" x14ac:dyDescent="0.25">
      <c r="B2" s="10" t="s">
        <v>59</v>
      </c>
      <c r="C2" s="10" t="s">
        <v>60</v>
      </c>
      <c r="D2" s="10" t="s">
        <v>61</v>
      </c>
    </row>
    <row r="3" spans="1:6" x14ac:dyDescent="0.25">
      <c r="A3" s="2" t="s">
        <v>20</v>
      </c>
      <c r="B3" s="3">
        <v>2000</v>
      </c>
      <c r="C3" s="3">
        <v>3500</v>
      </c>
      <c r="D3" s="3">
        <v>4500</v>
      </c>
    </row>
    <row r="4" spans="1:6" x14ac:dyDescent="0.25">
      <c r="A4" s="2" t="s">
        <v>21</v>
      </c>
      <c r="B4" s="4">
        <f>2*B3</f>
        <v>4000</v>
      </c>
      <c r="C4" s="4">
        <f>2*C3</f>
        <v>7000</v>
      </c>
      <c r="D4" s="4">
        <f>2*D3</f>
        <v>9000</v>
      </c>
    </row>
    <row r="5" spans="1:6" x14ac:dyDescent="0.25">
      <c r="A5" s="2" t="s">
        <v>28</v>
      </c>
      <c r="B5" s="4">
        <f>12*B4</f>
        <v>48000</v>
      </c>
      <c r="C5" s="4">
        <f>12*C4</f>
        <v>84000</v>
      </c>
      <c r="D5" s="4">
        <f>12*D4</f>
        <v>108000</v>
      </c>
    </row>
    <row r="6" spans="1:6" x14ac:dyDescent="0.25">
      <c r="A6" s="6" t="s">
        <v>23</v>
      </c>
      <c r="B6" s="2">
        <v>44</v>
      </c>
      <c r="C6" s="2">
        <v>44</v>
      </c>
      <c r="D6" s="2">
        <v>44</v>
      </c>
      <c r="F6" s="1" t="s">
        <v>25</v>
      </c>
    </row>
    <row r="7" spans="1:6" x14ac:dyDescent="0.25">
      <c r="A7" s="6" t="s">
        <v>24</v>
      </c>
      <c r="B7" s="2">
        <f>52*B6-(4*44)-(20*8)</f>
        <v>1952</v>
      </c>
      <c r="C7" s="2">
        <f>52*C6-(4*44)-(20*8)</f>
        <v>1952</v>
      </c>
      <c r="D7" s="2">
        <f>52*D6-(4*44)-(20*8)</f>
        <v>1952</v>
      </c>
    </row>
    <row r="8" spans="1:6" x14ac:dyDescent="0.25">
      <c r="A8" s="6" t="s">
        <v>26</v>
      </c>
      <c r="B8" s="7">
        <v>0.75</v>
      </c>
      <c r="C8" s="7">
        <v>0.75</v>
      </c>
      <c r="D8" s="7">
        <v>0.75</v>
      </c>
    </row>
    <row r="9" spans="1:6" x14ac:dyDescent="0.25">
      <c r="A9" s="6" t="s">
        <v>27</v>
      </c>
      <c r="B9" s="3">
        <f>B5/(B7*B8)</f>
        <v>32.786885245901637</v>
      </c>
      <c r="C9" s="3">
        <f>C5/(C7*C8)</f>
        <v>57.377049180327866</v>
      </c>
      <c r="D9" s="3">
        <f>D5/(D7*D8)</f>
        <v>73.770491803278688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B13" sqref="B13"/>
    </sheetView>
  </sheetViews>
  <sheetFormatPr defaultRowHeight="15" x14ac:dyDescent="0.25"/>
  <cols>
    <col min="1" max="1" width="27.28515625" customWidth="1"/>
    <col min="2" max="2" width="13.28515625" bestFit="1" customWidth="1"/>
    <col min="3" max="3" width="12.140625" customWidth="1"/>
  </cols>
  <sheetData>
    <row r="2" spans="1:3" x14ac:dyDescent="0.25">
      <c r="A2" s="2" t="s">
        <v>36</v>
      </c>
      <c r="B2" s="3">
        <v>1000</v>
      </c>
    </row>
    <row r="3" spans="1:3" x14ac:dyDescent="0.25">
      <c r="A3" s="2" t="s">
        <v>35</v>
      </c>
      <c r="B3" s="3">
        <v>700</v>
      </c>
    </row>
    <row r="4" spans="1:3" x14ac:dyDescent="0.25">
      <c r="A4" s="2" t="s">
        <v>33</v>
      </c>
      <c r="B4" s="3">
        <v>250</v>
      </c>
    </row>
    <row r="5" spans="1:3" x14ac:dyDescent="0.25">
      <c r="A5" s="2" t="s">
        <v>34</v>
      </c>
      <c r="C5" s="3">
        <v>5000</v>
      </c>
    </row>
    <row r="6" spans="1:3" x14ac:dyDescent="0.25">
      <c r="A6" s="2" t="s">
        <v>38</v>
      </c>
      <c r="B6" s="3">
        <f>C5*2</f>
        <v>10000</v>
      </c>
    </row>
    <row r="7" spans="1:3" x14ac:dyDescent="0.25">
      <c r="A7" s="6" t="s">
        <v>37</v>
      </c>
      <c r="B7" s="8">
        <v>200</v>
      </c>
    </row>
    <row r="8" spans="1:3" x14ac:dyDescent="0.25">
      <c r="A8" s="6" t="s">
        <v>39</v>
      </c>
      <c r="B8" s="4">
        <f>B7+B6+B4+B3+B2</f>
        <v>12150</v>
      </c>
    </row>
    <row r="9" spans="1:3" x14ac:dyDescent="0.25">
      <c r="A9" s="6" t="s">
        <v>40</v>
      </c>
      <c r="B9" s="9">
        <v>3</v>
      </c>
    </row>
    <row r="10" spans="1:3" x14ac:dyDescent="0.25">
      <c r="A10" s="6" t="s">
        <v>41</v>
      </c>
      <c r="B10" s="9">
        <v>160</v>
      </c>
    </row>
    <row r="11" spans="1:3" x14ac:dyDescent="0.25">
      <c r="A11" s="6" t="s">
        <v>42</v>
      </c>
      <c r="B11" s="2">
        <f>B10*B9</f>
        <v>480</v>
      </c>
    </row>
    <row r="12" spans="1:3" x14ac:dyDescent="0.25">
      <c r="A12" s="6" t="s">
        <v>26</v>
      </c>
      <c r="B12" s="7">
        <v>0.75</v>
      </c>
    </row>
    <row r="13" spans="1:3" x14ac:dyDescent="0.25">
      <c r="A13" s="6" t="s">
        <v>43</v>
      </c>
      <c r="B13" s="2">
        <f>B11*B12</f>
        <v>360</v>
      </c>
    </row>
    <row r="14" spans="1:3" x14ac:dyDescent="0.25">
      <c r="A14" s="6" t="s">
        <v>44</v>
      </c>
      <c r="B14" s="4">
        <f>B8/B13</f>
        <v>33.75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MontarOrcamentoServico</vt:lpstr>
      <vt:lpstr>CustoKmRodado</vt:lpstr>
      <vt:lpstr>ParametrosCarro</vt:lpstr>
      <vt:lpstr>HorasFuncionario</vt:lpstr>
      <vt:lpstr>CustoFixo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alfamidia</dc:creator>
  <cp:lastModifiedBy>alfamidia</cp:lastModifiedBy>
  <dcterms:created xsi:type="dcterms:W3CDTF">2017-03-04T14:25:44Z</dcterms:created>
  <dcterms:modified xsi:type="dcterms:W3CDTF">2017-03-09T15:00:41Z</dcterms:modified>
</cp:coreProperties>
</file>