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dos\Marcia\Alfamidia\Excel\Funções no Excel\Aula 1\"/>
    </mc:Choice>
  </mc:AlternateContent>
  <bookViews>
    <workbookView xWindow="480" yWindow="300" windowWidth="11355" windowHeight="8520" tabRatio="898" firstSheet="6" activeTab="19"/>
  </bookViews>
  <sheets>
    <sheet name="Referências" sheetId="39" r:id="rId1"/>
    <sheet name="Funções É" sheetId="30" r:id="rId2"/>
    <sheet name="Função SEERRO" sheetId="37" r:id="rId3"/>
    <sheet name="Funções Básicas" sheetId="38" r:id="rId4"/>
    <sheet name="Funções SEERRO com procv" sheetId="31" r:id="rId5"/>
    <sheet name="Funções Direita e Esquerda" sheetId="32" r:id="rId6"/>
    <sheet name="Funções Localizar e Texto" sheetId="40" r:id="rId7"/>
    <sheet name="Função Escolher" sheetId="33" r:id="rId8"/>
    <sheet name="Rept" sheetId="26" r:id="rId9"/>
    <sheet name="Funções Dia" sheetId="34" r:id="rId10"/>
    <sheet name="Data e Hora" sheetId="35" r:id="rId11"/>
    <sheet name="Procv1" sheetId="17" state="hidden" r:id="rId12"/>
    <sheet name="Procv2 II" sheetId="18" state="hidden" r:id="rId13"/>
    <sheet name="Se" sheetId="16" state="hidden" r:id="rId14"/>
    <sheet name="Transporte e Frete" sheetId="13" state="hidden" r:id="rId15"/>
    <sheet name="Estados" sheetId="14" state="hidden" r:id="rId16"/>
    <sheet name="Safra Agricola" sheetId="15" state="hidden" r:id="rId17"/>
    <sheet name="Data" sheetId="25" state="hidden" r:id="rId18"/>
    <sheet name="Somases, Médiases, Contses" sheetId="27" r:id="rId19"/>
    <sheet name="Médiases, Somases, Contses" sheetId="36" r:id="rId20"/>
  </sheets>
  <definedNames>
    <definedName name="_xlnm._FilterDatabase" localSheetId="19" hidden="1">'Médiases, Somases, Contses'!$A$1:$J$24</definedName>
    <definedName name="_xlnm._FilterDatabase" localSheetId="18" hidden="1">'Somases, Médiases, Contses'!$A$1:$F$33</definedName>
  </definedNames>
  <calcPr calcId="171027"/>
</workbook>
</file>

<file path=xl/calcChain.xml><?xml version="1.0" encoding="utf-8"?>
<calcChain xmlns="http://schemas.openxmlformats.org/spreadsheetml/2006/main">
  <c r="A15" i="39" l="1"/>
  <c r="A16" i="39"/>
  <c r="A17" i="39"/>
  <c r="A18" i="39"/>
  <c r="N10" i="27" l="1"/>
  <c r="N6" i="27"/>
  <c r="E10" i="37" l="1"/>
  <c r="E11" i="37"/>
  <c r="E12" i="37"/>
  <c r="E13" i="37"/>
  <c r="C11" i="37"/>
  <c r="C12" i="37"/>
  <c r="C13" i="37"/>
  <c r="C4" i="37"/>
  <c r="C5" i="37"/>
  <c r="C6" i="37"/>
  <c r="C7" i="37"/>
  <c r="C8" i="37"/>
  <c r="C9" i="37"/>
  <c r="C10" i="37"/>
  <c r="C3" i="37"/>
  <c r="H3" i="34" l="1"/>
  <c r="C73" i="25" l="1"/>
  <c r="D128" i="25"/>
  <c r="D122" i="25"/>
  <c r="E105" i="25"/>
  <c r="D111" i="25" s="1"/>
  <c r="D100" i="25"/>
  <c r="D101" i="25" s="1"/>
  <c r="C84" i="25"/>
  <c r="C64" i="25"/>
  <c r="C52" i="25"/>
  <c r="C39" i="25"/>
  <c r="C31" i="25"/>
  <c r="C24" i="25"/>
  <c r="C17" i="25"/>
  <c r="C10" i="25"/>
  <c r="F31" i="27"/>
  <c r="F28" i="27"/>
  <c r="F27" i="27"/>
  <c r="F26" i="27"/>
  <c r="F25" i="27"/>
  <c r="F10" i="27"/>
  <c r="F9" i="27"/>
  <c r="F7" i="27"/>
  <c r="F6" i="27"/>
  <c r="F5" i="27"/>
  <c r="F4" i="27"/>
  <c r="F3" i="27"/>
  <c r="N9" i="27" s="1"/>
  <c r="F2" i="27"/>
  <c r="N4" i="27" l="1"/>
  <c r="N5" i="27"/>
  <c r="D112" i="25"/>
</calcChain>
</file>

<file path=xl/sharedStrings.xml><?xml version="1.0" encoding="utf-8"?>
<sst xmlns="http://schemas.openxmlformats.org/spreadsheetml/2006/main" count="792" uniqueCount="437">
  <si>
    <t>Produto</t>
  </si>
  <si>
    <t>Valor</t>
  </si>
  <si>
    <t>Total</t>
  </si>
  <si>
    <t>Desconto</t>
  </si>
  <si>
    <t>Código</t>
  </si>
  <si>
    <t>Quantidade</t>
  </si>
  <si>
    <t>Vendas</t>
  </si>
  <si>
    <t>Nome</t>
  </si>
  <si>
    <t>Departamento</t>
  </si>
  <si>
    <t>Salário Bruto</t>
  </si>
  <si>
    <t>A101</t>
  </si>
  <si>
    <t>Maria das Dores</t>
  </si>
  <si>
    <t>ADM</t>
  </si>
  <si>
    <t>R101</t>
  </si>
  <si>
    <t>Flávio Silveira</t>
  </si>
  <si>
    <t>RH</t>
  </si>
  <si>
    <t>C101</t>
  </si>
  <si>
    <t>Carlos Machado</t>
  </si>
  <si>
    <t>CPD</t>
  </si>
  <si>
    <t>A102</t>
  </si>
  <si>
    <t>A103</t>
  </si>
  <si>
    <t>Cátia Silva</t>
  </si>
  <si>
    <t>MKT</t>
  </si>
  <si>
    <t>C102</t>
  </si>
  <si>
    <t>Américo Rizzo</t>
  </si>
  <si>
    <t>R102</t>
  </si>
  <si>
    <t>M101</t>
  </si>
  <si>
    <t>Francisco Dutra</t>
  </si>
  <si>
    <t>R103</t>
  </si>
  <si>
    <t>Camile Silva</t>
  </si>
  <si>
    <t>A104</t>
  </si>
  <si>
    <t>Kleiton Chaves</t>
  </si>
  <si>
    <t>M102</t>
  </si>
  <si>
    <t>Lenira Rodrigues</t>
  </si>
  <si>
    <t>R104</t>
  </si>
  <si>
    <t>Pedro Pedroso</t>
  </si>
  <si>
    <t>A105</t>
  </si>
  <si>
    <t>Silvio Siqueira</t>
  </si>
  <si>
    <t>C103</t>
  </si>
  <si>
    <t>Adriano Oliveira</t>
  </si>
  <si>
    <t>C104</t>
  </si>
  <si>
    <t>Gustavo Fonseca</t>
  </si>
  <si>
    <t>M103</t>
  </si>
  <si>
    <t>Melissa Gomes</t>
  </si>
  <si>
    <t>Mauro Fernandes</t>
  </si>
  <si>
    <t>A106</t>
  </si>
  <si>
    <t>Marcos Meira</t>
  </si>
  <si>
    <t>Material</t>
  </si>
  <si>
    <t>Fornecedor</t>
  </si>
  <si>
    <t>Almoxarifado</t>
  </si>
  <si>
    <t>Compras</t>
  </si>
  <si>
    <t>Pessoal</t>
  </si>
  <si>
    <t>Bloco</t>
  </si>
  <si>
    <t>Transporte</t>
  </si>
  <si>
    <t>Frete</t>
  </si>
  <si>
    <t>Aéreo</t>
  </si>
  <si>
    <t>Fluvial</t>
  </si>
  <si>
    <t>Rodoviário</t>
  </si>
  <si>
    <t>Ferroviário</t>
  </si>
  <si>
    <t>Sigla</t>
  </si>
  <si>
    <t>Estado</t>
  </si>
  <si>
    <t>Aliq/Impostos</t>
  </si>
  <si>
    <t>AC</t>
  </si>
  <si>
    <t>AL</t>
  </si>
  <si>
    <t>AP</t>
  </si>
  <si>
    <t>AM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</si>
  <si>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</si>
  <si>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</si>
  <si>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</si>
  <si>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</si>
  <si>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</si>
  <si>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</si>
  <si>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</si>
  <si>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</si>
  <si>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</si>
  <si>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</si>
  <si>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</si>
  <si>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</si>
  <si>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</si>
  <si>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</si>
  <si>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</si>
  <si>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</si>
  <si>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</si>
  <si>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</si>
  <si>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</si>
  <si>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</si>
  <si>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</si>
  <si>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</si>
  <si>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</si>
  <si>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>Acre</t>
  </si>
  <si>
    <t>Alogoas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</si>
  <si>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</si>
  <si>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</si>
  <si>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</si>
  <si>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</si>
  <si>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</si>
  <si>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</si>
  <si>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</si>
  <si>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</si>
  <si>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</si>
  <si>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</si>
  <si>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</si>
  <si>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</si>
  <si>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</si>
  <si>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</si>
  <si>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</si>
  <si>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</si>
  <si>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</si>
  <si>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</si>
  <si>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</si>
  <si>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</si>
  <si>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Roraiama</t>
  </si>
  <si>
    <t>Santa Catarina</t>
  </si>
  <si>
    <t>São Paulo</t>
  </si>
  <si>
    <t>Sergipe</t>
  </si>
  <si>
    <t>Tocantins</t>
  </si>
  <si>
    <t>SAFRA AGRÍCOLA</t>
  </si>
  <si>
    <t>Preço Min/Ton</t>
  </si>
  <si>
    <t>Impostos</t>
  </si>
  <si>
    <t>Preço
Compra/Ton</t>
  </si>
  <si>
    <t>Quant(ton)</t>
  </si>
  <si>
    <t>Preço
Compra</t>
  </si>
  <si>
    <t>Soja</t>
  </si>
  <si>
    <t>Milho</t>
  </si>
  <si>
    <t>Cana</t>
  </si>
  <si>
    <t>Melão</t>
  </si>
  <si>
    <t>Castanha</t>
  </si>
  <si>
    <t>Arroz</t>
  </si>
  <si>
    <t>Café</t>
  </si>
  <si>
    <t>Marítimo</t>
  </si>
  <si>
    <t>Subtotal</t>
  </si>
  <si>
    <t>Data Atual</t>
  </si>
  <si>
    <t>Data Vencimento</t>
  </si>
  <si>
    <t>Dias em atraso</t>
  </si>
  <si>
    <t>Situação</t>
  </si>
  <si>
    <t>Maria</t>
  </si>
  <si>
    <t>Cláudia</t>
  </si>
  <si>
    <t>Joaquim</t>
  </si>
  <si>
    <t>Francisco</t>
  </si>
  <si>
    <t>Pedro</t>
  </si>
  <si>
    <t>Marco</t>
  </si>
  <si>
    <t>Fernando</t>
  </si>
  <si>
    <t>Maria Cláudia</t>
  </si>
  <si>
    <t>Elizabete</t>
  </si>
  <si>
    <t>Lisiane</t>
  </si>
  <si>
    <t>Rafael</t>
  </si>
  <si>
    <t>Luís Carlos</t>
  </si>
  <si>
    <t>Frederico</t>
  </si>
  <si>
    <t>Cleuza</t>
  </si>
  <si>
    <t>Desconto IRPF</t>
  </si>
  <si>
    <t>Salário Líquido</t>
  </si>
  <si>
    <t>Base de cálculo</t>
  </si>
  <si>
    <t>Alíquota %</t>
  </si>
  <si>
    <t>Parcela a Deduzir</t>
  </si>
  <si>
    <t>Acima de R$ 1058 até R$2115</t>
  </si>
  <si>
    <t>Até R$ 1058</t>
  </si>
  <si>
    <t>Acima de R$ 2115</t>
  </si>
  <si>
    <t>Pedro fonseca</t>
  </si>
  <si>
    <t>Marcelo paixão</t>
  </si>
  <si>
    <t>Data</t>
  </si>
  <si>
    <t>Mulheres</t>
  </si>
  <si>
    <t>Entrevistados</t>
  </si>
  <si>
    <t>Histograma</t>
  </si>
  <si>
    <t>18-34</t>
  </si>
  <si>
    <t>35-49</t>
  </si>
  <si>
    <t>50-64</t>
  </si>
  <si>
    <t>65+</t>
  </si>
  <si>
    <t>Homens</t>
  </si>
  <si>
    <t>Use a função rept para um caracter a sua escolha para fazer o histograma. Ex: letra l
lllllllllllllllllllllllllllllllllllllllllllllllllllllll</t>
  </si>
  <si>
    <t>Calcule o número de dias em atraso. Se não houver atraso, deverá aparecer a mensagem "Nenhum" (use a função SE)
Na Situação, deverá aparecer o seguinte:
- Texto "Em dia" se não houver atraso
- Texto "Inadimplente" se o atraso for de até 30 dias
- Texto "SPC" se o atraso for maior que 30 dias</t>
  </si>
  <si>
    <t>Através da função Procv busque nas tabelas das outras planilhas as informações solicitadas e calcule os demais valores
Cuide quando buscar os impostos e o frete, pois nessa formula deve ser também calculado o valor.</t>
  </si>
  <si>
    <t>Busque as informações através do procv nas demais planilhas.
Use Nomes para suas informações pra facilitar a busca.
Use a função SE para calcular o IRPF usando referências
Calcule o Salário Líquido</t>
  </si>
  <si>
    <t>Preço Unitário</t>
  </si>
  <si>
    <t>Preço Total</t>
  </si>
  <si>
    <t>Administrativo</t>
  </si>
  <si>
    <t>Lápis</t>
  </si>
  <si>
    <t>Tabajara</t>
  </si>
  <si>
    <t>Média do preço total departamento Compras</t>
  </si>
  <si>
    <t>Média de preço total do fornecedor tabajara e material Bloco</t>
  </si>
  <si>
    <t>Canetas</t>
  </si>
  <si>
    <t>Sonyesta</t>
  </si>
  <si>
    <t>Média de preço unitário do setor Vendas e fornecedor Sonyesta</t>
  </si>
  <si>
    <t>Borracha</t>
  </si>
  <si>
    <t>Soma da quantidade do produto Borracha</t>
  </si>
  <si>
    <t>Soma da quantidade do produto Canetas com preço unitário &gt;=4,00 e fornecedor Tem Tudo</t>
  </si>
  <si>
    <t>Quantos Itens com quantidade menor de 20</t>
  </si>
  <si>
    <t>Quantos com preço unitário acima de 5,00 e departamento compras</t>
  </si>
  <si>
    <t>Quantos do fornecedor Tabajara com preço abaixo de 1,5, e material lápis</t>
  </si>
  <si>
    <t>Tem tudo</t>
  </si>
  <si>
    <t>Grampeador</t>
  </si>
  <si>
    <t>Tem Tudo</t>
  </si>
  <si>
    <t>Use as funções Somase, Somases, Cont.se, Cont.ses, Médiase e Médiases</t>
  </si>
  <si>
    <t>Dias Corridos</t>
  </si>
  <si>
    <t>Resolva:</t>
  </si>
  <si>
    <t>1.1</t>
  </si>
  <si>
    <t>Calcular o prazo de pagamento da duplicata a seguir:</t>
  </si>
  <si>
    <t>Data de emissão</t>
  </si>
  <si>
    <t>Data de vencimento</t>
  </si>
  <si>
    <t>Total de dias</t>
  </si>
  <si>
    <t>Resposta:</t>
  </si>
  <si>
    <t>1.2</t>
  </si>
  <si>
    <t>Calcular o prazo do empréstimo bancário a seguir:</t>
  </si>
  <si>
    <t>Data da contratação</t>
  </si>
  <si>
    <t>1.3</t>
  </si>
  <si>
    <t>Determine a data de resgate da seguinte aplicação financeira:</t>
  </si>
  <si>
    <t>Data da aplicação</t>
  </si>
  <si>
    <t>Prazo (dias)</t>
  </si>
  <si>
    <t>Data de resgate</t>
  </si>
  <si>
    <t>1.4</t>
  </si>
  <si>
    <t>Determinar a data de vencimento de uma fatura com base na tabela a seguir:</t>
  </si>
  <si>
    <t xml:space="preserve">Prazo (dias) </t>
  </si>
  <si>
    <t>Vencimento</t>
  </si>
  <si>
    <t>1.5</t>
  </si>
  <si>
    <t>Se hoje, dia 29-10-2007, resgatei uma aplicação financeira que efetuei há 63 dias,</t>
  </si>
  <si>
    <t>qual a data da aplicação?</t>
  </si>
  <si>
    <t>Dias Úteis</t>
  </si>
  <si>
    <t>Calcular o número de dias úteis do título de crédito a seguir:</t>
  </si>
  <si>
    <t>Total de dias úteis</t>
  </si>
  <si>
    <t>Feriados:</t>
  </si>
  <si>
    <t>A reforma de uma casa iniciada em 26-6-2008 demandará 60 dias úteis para conclusão.</t>
  </si>
  <si>
    <t>Qual a data prevista para seu término?</t>
  </si>
  <si>
    <t>Data de início</t>
  </si>
  <si>
    <t>Prazo (dias úteis)</t>
  </si>
  <si>
    <t>Data de término</t>
  </si>
  <si>
    <t xml:space="preserve">Prazo (dias úteis) </t>
  </si>
  <si>
    <t>Se hoje, dia 29-10-2007, resgatei uma aplicação financeira que efetuei há 63 dias úteis,</t>
  </si>
  <si>
    <t>Dias da semana</t>
  </si>
  <si>
    <t>Informar a data de vencimento e o dia da semana do empréstimo a seguir:</t>
  </si>
  <si>
    <t>Prazo (dias corridos)</t>
  </si>
  <si>
    <t>Dia da semana</t>
  </si>
  <si>
    <t>Respostas:</t>
  </si>
  <si>
    <t>Data de vencimento:</t>
  </si>
  <si>
    <t>Dia da semana:</t>
  </si>
  <si>
    <t>Calcular a data e o respectivo dia da semana referente a 124 dias anteriores à data de hoje.</t>
  </si>
  <si>
    <t>Data atual</t>
  </si>
  <si>
    <t>Data desejada</t>
  </si>
  <si>
    <t>Data desejada:</t>
  </si>
  <si>
    <t>Verifique qual o dia da semana correspondente às datas a seguir:</t>
  </si>
  <si>
    <t>a.</t>
  </si>
  <si>
    <t>A seleção brasileira de futebol perde por 2 x 1 no estádio do Maracanã para a seleção do</t>
  </si>
  <si>
    <t>Uruguai, deixando de conquistar o título mundial daquele ano.</t>
  </si>
  <si>
    <t>b.</t>
  </si>
  <si>
    <r>
      <t>Assume o poder o Presidente eleito</t>
    </r>
    <r>
      <rPr>
        <sz val="12"/>
        <rFont val="Arial"/>
        <family val="2"/>
      </rPr>
      <t xml:space="preserve"> -</t>
    </r>
    <r>
      <rPr>
        <sz val="10"/>
        <rFont val="Arial"/>
        <family val="2"/>
      </rPr>
      <t xml:space="preserve"> Fernando Afonso Collor de Mello.</t>
    </r>
  </si>
  <si>
    <t>Soma preço total do material lápis e preço unitário acima de 1,50</t>
  </si>
  <si>
    <t>Onde o argumento pode ser um espaço em branco, um número, um valor de erro, um valor lógico, texto ou referência.</t>
  </si>
  <si>
    <t>Tipo.erro(A17)</t>
  </si>
  <si>
    <t>Écel.vazia(A17)</t>
  </si>
  <si>
    <t>Éerro(A17)</t>
  </si>
  <si>
    <t>Éerros(A17)</t>
  </si>
  <si>
    <t>É.não.disp(A17)</t>
  </si>
  <si>
    <t>Étexto(A17)</t>
  </si>
  <si>
    <t>É.não.texto(A17)</t>
  </si>
  <si>
    <t>Énúm(A17)</t>
  </si>
  <si>
    <t>Élógico(A17)</t>
  </si>
  <si>
    <t>SENAC</t>
  </si>
  <si>
    <t>Carrinho</t>
  </si>
  <si>
    <t>Babador</t>
  </si>
  <si>
    <t>Fraldas</t>
  </si>
  <si>
    <t>Lenços</t>
  </si>
  <si>
    <t>Aspirador</t>
  </si>
  <si>
    <t>Caracteres</t>
  </si>
  <si>
    <t>Função Direita</t>
  </si>
  <si>
    <t>Função Esquerda</t>
  </si>
  <si>
    <t>Preço de Vendas</t>
  </si>
  <si>
    <t>Senac</t>
  </si>
  <si>
    <t>Tabela de Setores</t>
  </si>
  <si>
    <t>Matrícula Funcionário</t>
  </si>
  <si>
    <t>Função Se(Direita</t>
  </si>
  <si>
    <t>Função Se(Esquerda</t>
  </si>
  <si>
    <t>Dígito da Direita ou da Esquerda da Matricula</t>
  </si>
  <si>
    <t>Função</t>
  </si>
  <si>
    <t>João</t>
  </si>
  <si>
    <t>Administração</t>
  </si>
  <si>
    <t>Márcia</t>
  </si>
  <si>
    <t>Secretaria</t>
  </si>
  <si>
    <t>Atendimento</t>
  </si>
  <si>
    <t>José</t>
  </si>
  <si>
    <t>Gerência</t>
  </si>
  <si>
    <t>Marcelo</t>
  </si>
  <si>
    <t>Joana</t>
  </si>
  <si>
    <t>Funções</t>
  </si>
  <si>
    <t>Direção</t>
  </si>
  <si>
    <t>Limpeza</t>
  </si>
  <si>
    <t>Segurança</t>
  </si>
  <si>
    <t>Karen</t>
  </si>
  <si>
    <t>DiaTrabalhoTotal</t>
  </si>
  <si>
    <t>Data Inicial</t>
  </si>
  <si>
    <t>Data Final</t>
  </si>
  <si>
    <t>Feriados</t>
  </si>
  <si>
    <t>DiaTrabalho</t>
  </si>
  <si>
    <t>Dias</t>
  </si>
  <si>
    <t>AGORA</t>
  </si>
  <si>
    <t>ANO</t>
  </si>
  <si>
    <t>DIA</t>
  </si>
  <si>
    <t>DIA.DA.SEMANA</t>
  </si>
  <si>
    <t>DIAS360</t>
  </si>
  <si>
    <t>HOJE</t>
  </si>
  <si>
    <t>MÊS</t>
  </si>
  <si>
    <t>Idade</t>
  </si>
  <si>
    <t>Sexo</t>
  </si>
  <si>
    <t>Marca</t>
  </si>
  <si>
    <t>Modelo</t>
  </si>
  <si>
    <t>Ano</t>
  </si>
  <si>
    <t>Cor</t>
  </si>
  <si>
    <t>UF</t>
  </si>
  <si>
    <t>Cidade</t>
  </si>
  <si>
    <t>Preço</t>
  </si>
  <si>
    <t>Alda</t>
  </si>
  <si>
    <t>F</t>
  </si>
  <si>
    <t>GM</t>
  </si>
  <si>
    <t>Corsa</t>
  </si>
  <si>
    <t>Azul</t>
  </si>
  <si>
    <t>Criciuma</t>
  </si>
  <si>
    <t>Ana</t>
  </si>
  <si>
    <t>Blumenau</t>
  </si>
  <si>
    <t>Andre</t>
  </si>
  <si>
    <t>M</t>
  </si>
  <si>
    <t>Fiat</t>
  </si>
  <si>
    <t>Uno</t>
  </si>
  <si>
    <t>Vermelho</t>
  </si>
  <si>
    <t>Angela</t>
  </si>
  <si>
    <t>Palio</t>
  </si>
  <si>
    <t>Porto Alegre</t>
  </si>
  <si>
    <t>Bia</t>
  </si>
  <si>
    <t>Canoas</t>
  </si>
  <si>
    <t>Bruno</t>
  </si>
  <si>
    <t>Ford</t>
  </si>
  <si>
    <t>Mondeo</t>
  </si>
  <si>
    <t>Gramado</t>
  </si>
  <si>
    <t>Caren</t>
  </si>
  <si>
    <t>VW</t>
  </si>
  <si>
    <t>Parati</t>
  </si>
  <si>
    <t>Prata</t>
  </si>
  <si>
    <t>Canela</t>
  </si>
  <si>
    <t>Carlos</t>
  </si>
  <si>
    <t>Gol</t>
  </si>
  <si>
    <t>Floripa</t>
  </si>
  <si>
    <t>Célia</t>
  </si>
  <si>
    <t>Ka</t>
  </si>
  <si>
    <t>Branco</t>
  </si>
  <si>
    <t>Pinhais</t>
  </si>
  <si>
    <t>Cintia</t>
  </si>
  <si>
    <t>Duda</t>
  </si>
  <si>
    <t>Passat</t>
  </si>
  <si>
    <t>Edi</t>
  </si>
  <si>
    <t>Fiesta</t>
  </si>
  <si>
    <t>Curitiba</t>
  </si>
  <si>
    <t>Elias</t>
  </si>
  <si>
    <t>Eni</t>
  </si>
  <si>
    <t>Astra</t>
  </si>
  <si>
    <t>Cascavel</t>
  </si>
  <si>
    <t>Eva</t>
  </si>
  <si>
    <t>Ida</t>
  </si>
  <si>
    <t>Vectra</t>
  </si>
  <si>
    <t>Jaime</t>
  </si>
  <si>
    <t>Jane</t>
  </si>
  <si>
    <t>Lia</t>
  </si>
  <si>
    <t>cascavel</t>
  </si>
  <si>
    <t>Liane</t>
  </si>
  <si>
    <t>Londrina</t>
  </si>
  <si>
    <t xml:space="preserve">Quantas pessoas do sexo feminino no estado do PR com idade menor ou igual a 20 anos </t>
  </si>
  <si>
    <t>Quantos carros da Fiat na cor Azul</t>
  </si>
  <si>
    <t>Quantas pessoas com idade acima de 30 anos do estado RS</t>
  </si>
  <si>
    <t>Média dos preços modelo fiesta e cor Branco</t>
  </si>
  <si>
    <t xml:space="preserve">Soma do preço marca Ford e ano igual a 2010 </t>
  </si>
  <si>
    <t>Soma do preço do estado SC com preço acima de 30000,00</t>
  </si>
  <si>
    <t>NÚMSEMANA</t>
  </si>
  <si>
    <t>HORA</t>
  </si>
  <si>
    <t>MINUTO</t>
  </si>
  <si>
    <t>SEGUNDO</t>
  </si>
  <si>
    <t>SEERRO</t>
  </si>
  <si>
    <r>
      <t>Funções de Informação</t>
    </r>
    <r>
      <rPr>
        <sz val="12"/>
        <rFont val="Arial"/>
        <family val="2"/>
      </rPr>
      <t xml:space="preserve"> - São utilizadas para testar o tipo de um valor ou referência e retornam VERDADEIRO ou FALSO, dependendo do resultado.</t>
    </r>
  </si>
  <si>
    <r>
      <t>TIPO.ERRO</t>
    </r>
    <r>
      <rPr>
        <sz val="12"/>
        <rFont val="Arial"/>
        <family val="2"/>
      </rPr>
      <t xml:space="preserve"> - Retorna um número que corresponde a um dos valores de erro do Microsoft Excel ou retorna o erro #N/D se não houver erro.</t>
    </r>
  </si>
  <si>
    <r>
      <t>ÉCÉL.VAZIA</t>
    </r>
    <r>
      <rPr>
        <sz val="12"/>
        <rFont val="Arial"/>
        <family val="2"/>
      </rPr>
      <t xml:space="preserve"> - Retorna VERDADEIRO se o valor se referir a uma célula vazia.</t>
    </r>
  </si>
  <si>
    <r>
      <t xml:space="preserve">ÉERRO </t>
    </r>
    <r>
      <rPr>
        <sz val="12"/>
        <rFont val="Arial"/>
        <family val="2"/>
      </rPr>
      <t>- Retorna VERDADEIRO se o valor se referir a um valor de erro exceto #N/D.</t>
    </r>
  </si>
  <si>
    <r>
      <t>ÉERROS</t>
    </r>
    <r>
      <rPr>
        <sz val="12"/>
        <rFont val="Arial"/>
        <family val="2"/>
      </rPr>
      <t xml:space="preserve"> - Retorna VERDADEIRO se o valor se referir a qualquer valor de erro (#N/D, #VALOR!, #REF!, #DIV/0!, #NOME? ou #NULO!).</t>
    </r>
  </si>
  <si>
    <r>
      <t>É.NÃO.DISP</t>
    </r>
    <r>
      <rPr>
        <sz val="12"/>
        <rFont val="Arial"/>
        <family val="2"/>
      </rPr>
      <t xml:space="preserve"> - Retorna VERDADEIRO se o valor se referir ao valor de erro #N/D (valor não disponível).</t>
    </r>
  </si>
  <si>
    <r>
      <t>ÉTEXTO</t>
    </r>
    <r>
      <rPr>
        <sz val="12"/>
        <rFont val="Arial"/>
        <family val="2"/>
      </rPr>
      <t xml:space="preserve"> - Retorna VERDADEIRO se o valor se referir a texto.</t>
    </r>
  </si>
  <si>
    <r>
      <t xml:space="preserve">É.NÃO.TEXTO </t>
    </r>
    <r>
      <rPr>
        <sz val="12"/>
        <rFont val="Arial"/>
        <family val="2"/>
      </rPr>
      <t>- Retorna VERDADEIRO se o valor se referir a qualquer item que não seja texto. Observe que esta função retorna VERDADEIRO se o valor se referir a uma célula em branco.</t>
    </r>
  </si>
  <si>
    <r>
      <t>ÉNÚM</t>
    </r>
    <r>
      <rPr>
        <sz val="12"/>
        <rFont val="Arial"/>
        <family val="2"/>
      </rPr>
      <t xml:space="preserve"> - Retorna VERDADEIRO se o valor se referir a um número.</t>
    </r>
  </si>
  <si>
    <r>
      <t>ÉLÓGICO</t>
    </r>
    <r>
      <rPr>
        <sz val="12"/>
        <rFont val="Arial"/>
        <family val="2"/>
      </rPr>
      <t xml:space="preserve"> - Retorna VERDADEIRO se o valor se referir a um valor lógico.</t>
    </r>
  </si>
  <si>
    <t>Formatação "personalizada": qui="ddd"; quinta="dddd"</t>
  </si>
  <si>
    <t>Extrai a parte referente a horas da célula informada</t>
  </si>
  <si>
    <t>Extrai a parte referente aos minutos da célula informada</t>
  </si>
  <si>
    <t>Extrai a parte referente aos segundos da célula informada</t>
  </si>
  <si>
    <t>Em qual semana do ano (numérica) caiu a respectiva data</t>
  </si>
  <si>
    <t>contar.vazio</t>
  </si>
  <si>
    <t>cont.valores</t>
  </si>
  <si>
    <t>Cont.núm</t>
  </si>
  <si>
    <t>3º Menor Valor</t>
  </si>
  <si>
    <t>2º Maior Valor</t>
  </si>
  <si>
    <t>Mínimo</t>
  </si>
  <si>
    <t>Máximo</t>
  </si>
  <si>
    <t>Média</t>
  </si>
  <si>
    <t>Soma</t>
  </si>
  <si>
    <t>PES</t>
  </si>
  <si>
    <t>Débora</t>
  </si>
  <si>
    <t>Fábio</t>
  </si>
  <si>
    <t>Vania</t>
  </si>
  <si>
    <t>Carla</t>
  </si>
  <si>
    <t>Paula</t>
  </si>
  <si>
    <t>Roberto</t>
  </si>
  <si>
    <t>Marta</t>
  </si>
  <si>
    <t>Julia</t>
  </si>
  <si>
    <t>Armando</t>
  </si>
  <si>
    <t xml:space="preserve"> Salário </t>
  </si>
  <si>
    <t>Setor</t>
  </si>
  <si>
    <t>Funcionário</t>
  </si>
  <si>
    <t>DIVISÃO</t>
  </si>
  <si>
    <t>MULTIPLICAÇÃO</t>
  </si>
  <si>
    <t>SUBTRAÇÃO</t>
  </si>
  <si>
    <t>SOMA</t>
  </si>
  <si>
    <t>Exercicio B:</t>
  </si>
  <si>
    <t>Exercício A:</t>
  </si>
  <si>
    <t>Números</t>
  </si>
  <si>
    <t>Absoluto</t>
  </si>
  <si>
    <t>B</t>
  </si>
  <si>
    <t>A</t>
  </si>
  <si>
    <t>REFERÊNCIAS</t>
  </si>
  <si>
    <t>Tendo a Célula A8 e a célula D8 como referencias Absoluta realize as operação aritméticas dos exercício A e B abaixo:</t>
  </si>
  <si>
    <t>Retorna a diferença entre duas datas em dias, considerando o ano de 360 dias</t>
  </si>
  <si>
    <t>Retorna a data do dia</t>
  </si>
  <si>
    <t>Retorna o ano da data informada</t>
  </si>
  <si>
    <t>Retorna o dia da data informada</t>
  </si>
  <si>
    <t>Vendedor</t>
  </si>
  <si>
    <t>Total Vendas</t>
  </si>
  <si>
    <t>Qtde</t>
  </si>
  <si>
    <t>Mês:</t>
  </si>
  <si>
    <t>Qtde Itens</t>
  </si>
  <si>
    <t>Roberta</t>
  </si>
  <si>
    <t>Mauro</t>
  </si>
  <si>
    <t>Vanusa</t>
  </si>
  <si>
    <t>Preencher os valores das células I3 e J3 com os valores correspondentes utilizando a função PROCV
Utilizando a função "texto", escrever a mensagem: 
"Vendedor x vendeu 99 itens nesse mês atingindo o total de 99.999,00", substituindo:
Vendedor x: deverá corresponder ao conteúdo da célula H3;
99: deverá corresponder a quantidade de itens vendidos da célula J3;
99.999,99: deverá corresponder ao total de vendas da célula I3</t>
  </si>
  <si>
    <t>Em que posição se encontra o caracter "u" no conteúdo da célula B9?</t>
  </si>
  <si>
    <t>Em que posição se encontra o caracter "u" no conteúdo da célula B8?</t>
  </si>
  <si>
    <t>Resposta</t>
  </si>
  <si>
    <t>Mensagem: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</si>
</sst>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&quot;R$&quot;* #,##0.00_);_(&quot;R$&quot;* \(#,##0.00\);_(&quot;R$&quot;* &quot;-&quot;??_);_(@_)"/>
    <numFmt numFmtId="168" formatCode="_(* #,##0_);_(* \(#,##0\);_(* &quot;-&quot;??_);_(@_)"/>
    <numFmt numFmtId="169" formatCode="_([$€-2]* #,##0.00_);_([$€-2]* \(#,##0.00\);_([$€-2]* &quot;-&quot;??_)"/>
    <numFmt numFmtId="170" formatCode="d/m;@"/>
    <numFmt numFmtId="171" formatCode="dddd"/>
    <numFmt numFmtId="172" formatCode="h:mm:ss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4"/>
      <color indexed="13"/>
      <name val="Arial"/>
      <family val="2"/>
    </font>
    <font>
      <b/>
      <sz val="10"/>
      <color indexed="12"/>
      <name val="Arial"/>
      <family val="2"/>
    </font>
    <font>
      <b/>
      <sz val="10"/>
      <color indexed="16"/>
      <name val="Arial"/>
      <family val="2"/>
    </font>
    <font>
      <i/>
      <sz val="14"/>
      <name val="Arial"/>
      <family val="2"/>
    </font>
    <font>
      <i/>
      <sz val="14"/>
      <color indexed="13"/>
      <name val="Arial"/>
      <family val="2"/>
    </font>
    <font>
      <b/>
      <sz val="9"/>
      <color indexed="48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Wingdings"/>
      <charset val="2"/>
    </font>
    <font>
      <i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55"/>
      </bottom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 style="medium">
        <color indexed="64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55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74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0" fillId="0" borderId="1" xfId="0" applyBorder="1" applyAlignment="1">
      <alignment horizontal="left" indent="2"/>
    </xf>
    <xf numFmtId="0" fontId="5" fillId="0" borderId="0" xfId="0" applyFont="1"/>
    <xf numFmtId="0" fontId="6" fillId="0" borderId="0" xfId="0" applyFont="1"/>
    <xf numFmtId="14" fontId="6" fillId="0" borderId="1" xfId="0" applyNumberFormat="1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64" fontId="6" fillId="0" borderId="1" xfId="1" applyFont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indent="1"/>
    </xf>
    <xf numFmtId="10" fontId="6" fillId="0" borderId="1" xfId="2" applyNumberFormat="1" applyFont="1" applyBorder="1" applyAlignment="1">
      <alignment horizontal="left" indent="2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2" borderId="1" xfId="0" applyFont="1" applyFill="1" applyBorder="1"/>
    <xf numFmtId="9" fontId="6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7" fontId="6" fillId="0" borderId="1" xfId="1" applyNumberFormat="1" applyFont="1" applyBorder="1"/>
    <xf numFmtId="0" fontId="6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0" fillId="0" borderId="0" xfId="0" applyFont="1"/>
    <xf numFmtId="0" fontId="0" fillId="0" borderId="0" xfId="0" applyBorder="1"/>
    <xf numFmtId="0" fontId="0" fillId="3" borderId="13" xfId="0" applyFill="1" applyBorder="1" applyAlignment="1">
      <alignment horizontal="center"/>
    </xf>
    <xf numFmtId="168" fontId="0" fillId="3" borderId="19" xfId="3" applyNumberFormat="1" applyFont="1" applyFill="1" applyBorder="1" applyAlignment="1">
      <alignment horizontal="left"/>
    </xf>
    <xf numFmtId="0" fontId="8" fillId="3" borderId="14" xfId="0" applyFont="1" applyFill="1" applyBorder="1" applyAlignment="1">
      <alignment horizontal="center"/>
    </xf>
    <xf numFmtId="14" fontId="0" fillId="10" borderId="20" xfId="0" applyNumberFormat="1" applyFill="1" applyBorder="1" applyAlignment="1">
      <alignment horizontal="center"/>
    </xf>
    <xf numFmtId="14" fontId="0" fillId="10" borderId="21" xfId="3" applyNumberFormat="1" applyFont="1" applyFill="1" applyBorder="1" applyAlignment="1">
      <alignment horizontal="center"/>
    </xf>
    <xf numFmtId="1" fontId="11" fillId="11" borderId="2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1" fontId="0" fillId="10" borderId="21" xfId="3" applyNumberFormat="1" applyFont="1" applyFill="1" applyBorder="1" applyAlignment="1">
      <alignment horizontal="center"/>
    </xf>
    <xf numFmtId="14" fontId="11" fillId="11" borderId="22" xfId="0" applyNumberFormat="1" applyFont="1" applyFill="1" applyBorder="1" applyAlignment="1" applyProtection="1">
      <alignment horizontal="center"/>
      <protection locked="0"/>
    </xf>
    <xf numFmtId="14" fontId="5" fillId="0" borderId="0" xfId="0" applyNumberFormat="1" applyFont="1" applyBorder="1" applyAlignment="1">
      <alignment horizontal="left"/>
    </xf>
    <xf numFmtId="168" fontId="0" fillId="3" borderId="19" xfId="3" applyNumberFormat="1" applyFont="1" applyFill="1" applyBorder="1" applyAlignment="1">
      <alignment horizontal="center"/>
    </xf>
    <xf numFmtId="0" fontId="0" fillId="10" borderId="21" xfId="3" applyNumberFormat="1" applyFont="1" applyFill="1" applyBorder="1" applyAlignment="1">
      <alignment horizontal="center"/>
    </xf>
    <xf numFmtId="0" fontId="4" fillId="0" borderId="0" xfId="0" applyFont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8" fontId="5" fillId="3" borderId="19" xfId="3" applyNumberFormat="1" applyFont="1" applyFill="1" applyBorder="1" applyAlignment="1">
      <alignment horizontal="left"/>
    </xf>
    <xf numFmtId="14" fontId="5" fillId="10" borderId="21" xfId="3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68" fontId="5" fillId="3" borderId="19" xfId="3" applyNumberFormat="1" applyFont="1" applyFill="1" applyBorder="1" applyAlignment="1">
      <alignment horizontal="center"/>
    </xf>
    <xf numFmtId="1" fontId="5" fillId="10" borderId="21" xfId="3" applyNumberFormat="1" applyFont="1" applyFill="1" applyBorder="1" applyAlignment="1">
      <alignment horizontal="center"/>
    </xf>
    <xf numFmtId="0" fontId="5" fillId="10" borderId="21" xfId="3" applyNumberFormat="1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66" fontId="0" fillId="0" borderId="0" xfId="2" applyNumberFormat="1" applyFont="1" applyBorder="1"/>
    <xf numFmtId="14" fontId="0" fillId="0" borderId="0" xfId="0" applyNumberFormat="1" applyBorder="1"/>
    <xf numFmtId="0" fontId="0" fillId="3" borderId="8" xfId="0" applyFill="1" applyBorder="1"/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15" fillId="0" borderId="0" xfId="0" quotePrefix="1" applyFont="1" applyBorder="1" applyAlignment="1">
      <alignment horizontal="left"/>
    </xf>
    <xf numFmtId="0" fontId="8" fillId="3" borderId="8" xfId="0" applyFont="1" applyFill="1" applyBorder="1"/>
    <xf numFmtId="14" fontId="11" fillId="11" borderId="8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0" fontId="8" fillId="3" borderId="8" xfId="0" quotePrefix="1" applyFont="1" applyFill="1" applyBorder="1" applyAlignment="1">
      <alignment horizontal="left"/>
    </xf>
    <xf numFmtId="0" fontId="11" fillId="11" borderId="8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6" fillId="0" borderId="0" xfId="0" applyFont="1" applyFill="1"/>
    <xf numFmtId="14" fontId="10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left"/>
    </xf>
    <xf numFmtId="164" fontId="6" fillId="2" borderId="1" xfId="0" applyNumberFormat="1" applyFont="1" applyFill="1" applyBorder="1"/>
    <xf numFmtId="164" fontId="6" fillId="0" borderId="1" xfId="0" applyNumberFormat="1" applyFont="1" applyBorder="1"/>
    <xf numFmtId="164" fontId="6" fillId="2" borderId="1" xfId="1" applyFont="1" applyFill="1" applyBorder="1"/>
    <xf numFmtId="0" fontId="6" fillId="0" borderId="0" xfId="4" applyFont="1"/>
    <xf numFmtId="0" fontId="6" fillId="0" borderId="3" xfId="4" applyFont="1" applyBorder="1"/>
    <xf numFmtId="0" fontId="8" fillId="15" borderId="8" xfId="4" applyFont="1" applyFill="1" applyBorder="1" applyAlignment="1">
      <alignment horizontal="center"/>
    </xf>
    <xf numFmtId="0" fontId="6" fillId="0" borderId="2" xfId="4" applyFont="1" applyBorder="1" applyAlignment="1">
      <alignment vertical="center"/>
    </xf>
    <xf numFmtId="0" fontId="6" fillId="0" borderId="15" xfId="4" applyFont="1" applyBorder="1" applyAlignment="1">
      <alignment vertical="center"/>
    </xf>
    <xf numFmtId="0" fontId="6" fillId="0" borderId="16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23" xfId="4" applyFont="1" applyBorder="1" applyAlignment="1">
      <alignment vertical="center"/>
    </xf>
    <xf numFmtId="0" fontId="6" fillId="0" borderId="24" xfId="4" applyFont="1" applyBorder="1" applyAlignment="1">
      <alignment vertical="center"/>
    </xf>
    <xf numFmtId="0" fontId="6" fillId="0" borderId="3" xfId="4" applyFont="1" applyBorder="1" applyAlignment="1">
      <alignment horizontal="left"/>
    </xf>
    <xf numFmtId="0" fontId="6" fillId="0" borderId="4" xfId="4" applyFont="1" applyBorder="1" applyAlignment="1">
      <alignment horizontal="left"/>
    </xf>
    <xf numFmtId="0" fontId="6" fillId="0" borderId="6" xfId="4" applyFont="1" applyBorder="1" applyAlignment="1">
      <alignment vertical="center"/>
    </xf>
    <xf numFmtId="0" fontId="8" fillId="15" borderId="8" xfId="4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6" fillId="0" borderId="2" xfId="4" applyFont="1" applyBorder="1" applyAlignment="1">
      <alignment horizontal="center"/>
    </xf>
    <xf numFmtId="0" fontId="6" fillId="0" borderId="33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34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6" fillId="0" borderId="0" xfId="4" applyFont="1" applyBorder="1"/>
    <xf numFmtId="0" fontId="6" fillId="0" borderId="0" xfId="8" applyFont="1"/>
    <xf numFmtId="0" fontId="6" fillId="0" borderId="1" xfId="8" applyFont="1" applyBorder="1" applyAlignment="1">
      <alignment horizontal="center"/>
    </xf>
    <xf numFmtId="0" fontId="6" fillId="0" borderId="1" xfId="8" applyFont="1" applyBorder="1"/>
    <xf numFmtId="0" fontId="8" fillId="15" borderId="35" xfId="4" applyFont="1" applyFill="1" applyBorder="1" applyAlignment="1">
      <alignment horizontal="center" vertical="center"/>
    </xf>
    <xf numFmtId="0" fontId="6" fillId="0" borderId="36" xfId="4" applyFont="1" applyBorder="1" applyAlignment="1">
      <alignment horizontal="center"/>
    </xf>
    <xf numFmtId="0" fontId="6" fillId="17" borderId="1" xfId="8" applyFont="1" applyFill="1" applyBorder="1"/>
    <xf numFmtId="14" fontId="6" fillId="0" borderId="1" xfId="8" applyNumberFormat="1" applyFont="1" applyBorder="1"/>
    <xf numFmtId="0" fontId="6" fillId="17" borderId="1" xfId="8" applyFont="1" applyFill="1" applyBorder="1" applyAlignment="1">
      <alignment horizontal="center"/>
    </xf>
    <xf numFmtId="0" fontId="6" fillId="0" borderId="1" xfId="8" applyNumberFormat="1" applyFont="1" applyBorder="1" applyAlignment="1">
      <alignment horizontal="center"/>
    </xf>
    <xf numFmtId="0" fontId="19" fillId="16" borderId="0" xfId="8" applyFont="1" applyFill="1" applyAlignment="1">
      <alignment horizontal="center"/>
    </xf>
    <xf numFmtId="22" fontId="6" fillId="17" borderId="0" xfId="8" applyNumberFormat="1" applyFont="1" applyFill="1"/>
    <xf numFmtId="0" fontId="8" fillId="18" borderId="1" xfId="8" applyFont="1" applyFill="1" applyBorder="1" applyAlignment="1">
      <alignment horizontal="center"/>
    </xf>
    <xf numFmtId="170" fontId="6" fillId="18" borderId="1" xfId="8" applyNumberFormat="1" applyFont="1" applyFill="1" applyBorder="1" applyAlignment="1">
      <alignment horizontal="center"/>
    </xf>
    <xf numFmtId="0" fontId="6" fillId="17" borderId="0" xfId="8" applyFont="1" applyFill="1"/>
    <xf numFmtId="171" fontId="6" fillId="17" borderId="0" xfId="8" applyNumberFormat="1" applyFont="1" applyFill="1"/>
    <xf numFmtId="14" fontId="6" fillId="18" borderId="1" xfId="8" applyNumberFormat="1" applyFont="1" applyFill="1" applyBorder="1" applyAlignment="1">
      <alignment horizontal="center"/>
    </xf>
    <xf numFmtId="0" fontId="2" fillId="0" borderId="0" xfId="8"/>
    <xf numFmtId="0" fontId="8" fillId="15" borderId="1" xfId="8" applyFont="1" applyFill="1" applyBorder="1" applyAlignment="1">
      <alignment horizontal="center"/>
    </xf>
    <xf numFmtId="167" fontId="8" fillId="15" borderId="1" xfId="1" applyNumberFormat="1" applyFont="1" applyFill="1" applyBorder="1" applyAlignment="1">
      <alignment horizontal="center"/>
    </xf>
    <xf numFmtId="0" fontId="6" fillId="18" borderId="1" xfId="8" applyFont="1" applyFill="1" applyBorder="1"/>
    <xf numFmtId="167" fontId="6" fillId="18" borderId="1" xfId="1" applyNumberFormat="1" applyFont="1" applyFill="1" applyBorder="1"/>
    <xf numFmtId="0" fontId="8" fillId="15" borderId="44" xfId="4" applyFont="1" applyFill="1" applyBorder="1" applyAlignment="1">
      <alignment horizontal="center" vertical="center"/>
    </xf>
    <xf numFmtId="14" fontId="6" fillId="0" borderId="0" xfId="8" applyNumberFormat="1" applyFont="1"/>
    <xf numFmtId="0" fontId="6" fillId="0" borderId="0" xfId="8" applyNumberFormat="1" applyFont="1" applyAlignment="1">
      <alignment horizontal="center"/>
    </xf>
    <xf numFmtId="14" fontId="6" fillId="17" borderId="0" xfId="8" applyNumberFormat="1" applyFont="1" applyFill="1"/>
    <xf numFmtId="0" fontId="6" fillId="0" borderId="45" xfId="4" quotePrefix="1" applyFont="1" applyBorder="1" applyAlignment="1"/>
    <xf numFmtId="0" fontId="6" fillId="0" borderId="26" xfId="4" quotePrefix="1" applyFont="1" applyBorder="1" applyAlignment="1"/>
    <xf numFmtId="0" fontId="6" fillId="0" borderId="25" xfId="4" quotePrefix="1" applyFont="1" applyBorder="1" applyAlignment="1"/>
    <xf numFmtId="0" fontId="8" fillId="16" borderId="9" xfId="4" applyFont="1" applyFill="1" applyBorder="1" applyAlignment="1"/>
    <xf numFmtId="0" fontId="8" fillId="16" borderId="7" xfId="4" applyFont="1" applyFill="1" applyBorder="1" applyAlignment="1"/>
    <xf numFmtId="0" fontId="20" fillId="0" borderId="0" xfId="8" applyFont="1"/>
    <xf numFmtId="0" fontId="8" fillId="0" borderId="0" xfId="8" applyFont="1"/>
    <xf numFmtId="0" fontId="8" fillId="3" borderId="15" xfId="8" applyFont="1" applyFill="1" applyBorder="1" applyAlignment="1">
      <alignment horizontal="center"/>
    </xf>
    <xf numFmtId="0" fontId="8" fillId="3" borderId="27" xfId="8" applyFont="1" applyFill="1" applyBorder="1" applyAlignment="1">
      <alignment horizontal="center"/>
    </xf>
    <xf numFmtId="0" fontId="8" fillId="3" borderId="23" xfId="8" applyFont="1" applyFill="1" applyBorder="1" applyAlignment="1">
      <alignment horizontal="center"/>
    </xf>
    <xf numFmtId="0" fontId="6" fillId="0" borderId="29" xfId="8" applyFont="1" applyBorder="1" applyAlignment="1">
      <alignment horizontal="center"/>
    </xf>
    <xf numFmtId="0" fontId="8" fillId="3" borderId="5" xfId="8" applyFont="1" applyFill="1" applyBorder="1" applyAlignment="1">
      <alignment horizontal="center"/>
    </xf>
    <xf numFmtId="0" fontId="6" fillId="0" borderId="31" xfId="8" applyFont="1" applyBorder="1" applyAlignment="1">
      <alignment horizontal="center"/>
    </xf>
    <xf numFmtId="0" fontId="21" fillId="14" borderId="1" xfId="4" applyFont="1" applyFill="1" applyBorder="1" applyAlignment="1">
      <alignment horizontal="center"/>
    </xf>
    <xf numFmtId="0" fontId="22" fillId="0" borderId="1" xfId="4" applyFont="1" applyFill="1" applyBorder="1" applyAlignment="1">
      <alignment horizontal="center" vertical="top" wrapText="1"/>
    </xf>
    <xf numFmtId="0" fontId="22" fillId="0" borderId="1" xfId="4" applyFont="1" applyFill="1" applyBorder="1" applyAlignment="1">
      <alignment horizontal="left" vertical="top" wrapText="1"/>
    </xf>
    <xf numFmtId="0" fontId="22" fillId="0" borderId="0" xfId="4" applyFont="1"/>
    <xf numFmtId="0" fontId="21" fillId="0" borderId="1" xfId="4" applyFont="1" applyBorder="1"/>
    <xf numFmtId="0" fontId="22" fillId="13" borderId="1" xfId="4" applyFont="1" applyFill="1" applyBorder="1" applyAlignment="1">
      <alignment horizontal="center"/>
    </xf>
    <xf numFmtId="0" fontId="6" fillId="0" borderId="0" xfId="4" quotePrefix="1" applyFont="1"/>
    <xf numFmtId="0" fontId="6" fillId="0" borderId="1" xfId="4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22" fillId="0" borderId="1" xfId="1" applyFont="1" applyFill="1" applyBorder="1" applyAlignment="1">
      <alignment horizontal="left" vertical="top" wrapText="1"/>
    </xf>
    <xf numFmtId="0" fontId="8" fillId="15" borderId="9" xfId="4" applyFont="1" applyFill="1" applyBorder="1" applyAlignment="1">
      <alignment horizontal="center" vertical="center" wrapText="1"/>
    </xf>
    <xf numFmtId="0" fontId="23" fillId="0" borderId="3" xfId="0" applyFont="1" applyBorder="1"/>
    <xf numFmtId="0" fontId="24" fillId="0" borderId="0" xfId="8" applyFont="1"/>
    <xf numFmtId="172" fontId="6" fillId="0" borderId="0" xfId="8" applyNumberFormat="1" applyFont="1"/>
    <xf numFmtId="167" fontId="6" fillId="7" borderId="1" xfId="1" applyNumberFormat="1" applyFont="1" applyFill="1" applyBorder="1"/>
    <xf numFmtId="0" fontId="6" fillId="7" borderId="1" xfId="1" applyNumberFormat="1" applyFont="1" applyFill="1" applyBorder="1"/>
    <xf numFmtId="0" fontId="6" fillId="7" borderId="1" xfId="0" applyFont="1" applyFill="1" applyBorder="1"/>
    <xf numFmtId="1" fontId="6" fillId="0" borderId="1" xfId="0" applyNumberFormat="1" applyFont="1" applyBorder="1"/>
    <xf numFmtId="0" fontId="25" fillId="0" borderId="0" xfId="0" applyFont="1"/>
    <xf numFmtId="0" fontId="25" fillId="0" borderId="46" xfId="0" applyFont="1" applyBorder="1"/>
    <xf numFmtId="0" fontId="25" fillId="0" borderId="44" xfId="0" applyFont="1" applyBorder="1"/>
    <xf numFmtId="0" fontId="26" fillId="7" borderId="4" xfId="0" applyFont="1" applyFill="1" applyBorder="1" applyAlignment="1">
      <alignment horizontal="center"/>
    </xf>
    <xf numFmtId="0" fontId="25" fillId="0" borderId="47" xfId="0" applyFont="1" applyBorder="1"/>
    <xf numFmtId="0" fontId="25" fillId="0" borderId="48" xfId="0" applyFont="1" applyBorder="1"/>
    <xf numFmtId="0" fontId="26" fillId="7" borderId="3" xfId="0" applyFont="1" applyFill="1" applyBorder="1" applyAlignment="1">
      <alignment horizontal="center"/>
    </xf>
    <xf numFmtId="0" fontId="25" fillId="0" borderId="49" xfId="0" applyFont="1" applyBorder="1"/>
    <xf numFmtId="0" fontId="26" fillId="7" borderId="2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" fontId="25" fillId="0" borderId="44" xfId="0" applyNumberFormat="1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2" fontId="25" fillId="0" borderId="48" xfId="0" applyNumberFormat="1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2" fontId="25" fillId="0" borderId="35" xfId="0" applyNumberFormat="1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6" fillId="7" borderId="49" xfId="0" applyFont="1" applyFill="1" applyBorder="1" applyAlignment="1">
      <alignment horizontal="center"/>
    </xf>
    <xf numFmtId="0" fontId="26" fillId="7" borderId="35" xfId="0" applyFont="1" applyFill="1" applyBorder="1" applyAlignment="1">
      <alignment horizontal="center"/>
    </xf>
    <xf numFmtId="0" fontId="25" fillId="0" borderId="8" xfId="0" applyFont="1" applyBorder="1"/>
    <xf numFmtId="0" fontId="25" fillId="0" borderId="8" xfId="0" applyFont="1" applyBorder="1" applyAlignment="1">
      <alignment horizontal="center"/>
    </xf>
    <xf numFmtId="0" fontId="25" fillId="13" borderId="51" xfId="0" applyFont="1" applyFill="1" applyBorder="1" applyAlignment="1">
      <alignment horizontal="center"/>
    </xf>
    <xf numFmtId="0" fontId="26" fillId="7" borderId="8" xfId="0" applyFont="1" applyFill="1" applyBorder="1" applyAlignment="1">
      <alignment horizontal="center"/>
    </xf>
    <xf numFmtId="0" fontId="8" fillId="20" borderId="27" xfId="8" applyFont="1" applyFill="1" applyBorder="1" applyAlignment="1">
      <alignment horizontal="center"/>
    </xf>
    <xf numFmtId="0" fontId="8" fillId="20" borderId="28" xfId="8" applyFont="1" applyFill="1" applyBorder="1" applyAlignment="1">
      <alignment horizontal="center"/>
    </xf>
    <xf numFmtId="0" fontId="6" fillId="20" borderId="29" xfId="8" applyFont="1" applyFill="1" applyBorder="1" applyAlignment="1">
      <alignment horizontal="center"/>
    </xf>
    <xf numFmtId="0" fontId="6" fillId="20" borderId="30" xfId="8" applyFont="1" applyFill="1" applyBorder="1" applyAlignment="1">
      <alignment horizontal="center"/>
    </xf>
    <xf numFmtId="0" fontId="6" fillId="20" borderId="31" xfId="8" applyFont="1" applyFill="1" applyBorder="1" applyAlignment="1">
      <alignment horizontal="center"/>
    </xf>
    <xf numFmtId="0" fontId="6" fillId="20" borderId="32" xfId="8" applyFont="1" applyFill="1" applyBorder="1" applyAlignment="1">
      <alignment horizontal="center"/>
    </xf>
    <xf numFmtId="0" fontId="8" fillId="7" borderId="27" xfId="8" applyFont="1" applyFill="1" applyBorder="1" applyAlignment="1">
      <alignment horizontal="center"/>
    </xf>
    <xf numFmtId="0" fontId="6" fillId="7" borderId="29" xfId="8" applyFont="1" applyFill="1" applyBorder="1" applyAlignment="1">
      <alignment horizontal="center"/>
    </xf>
    <xf numFmtId="0" fontId="6" fillId="7" borderId="31" xfId="8" applyFont="1" applyFill="1" applyBorder="1" applyAlignment="1">
      <alignment horizontal="center"/>
    </xf>
    <xf numFmtId="0" fontId="8" fillId="21" borderId="27" xfId="8" applyFont="1" applyFill="1" applyBorder="1" applyAlignment="1">
      <alignment horizontal="center"/>
    </xf>
    <xf numFmtId="0" fontId="6" fillId="21" borderId="29" xfId="8" applyFont="1" applyFill="1" applyBorder="1" applyAlignment="1">
      <alignment horizontal="center"/>
    </xf>
    <xf numFmtId="0" fontId="6" fillId="21" borderId="31" xfId="8" applyFont="1" applyFill="1" applyBorder="1" applyAlignment="1">
      <alignment horizontal="center"/>
    </xf>
    <xf numFmtId="0" fontId="6" fillId="22" borderId="15" xfId="0" applyFont="1" applyFill="1" applyBorder="1"/>
    <xf numFmtId="0" fontId="6" fillId="22" borderId="5" xfId="0" applyFont="1" applyFill="1" applyBorder="1"/>
    <xf numFmtId="0" fontId="6" fillId="22" borderId="55" xfId="0" applyFont="1" applyFill="1" applyBorder="1"/>
    <xf numFmtId="0" fontId="6" fillId="22" borderId="6" xfId="0" applyFont="1" applyFill="1" applyBorder="1"/>
    <xf numFmtId="0" fontId="6" fillId="0" borderId="23" xfId="0" applyFont="1" applyBorder="1"/>
    <xf numFmtId="4" fontId="6" fillId="0" borderId="1" xfId="0" applyNumberFormat="1" applyFont="1" applyBorder="1"/>
    <xf numFmtId="0" fontId="6" fillId="0" borderId="24" xfId="0" applyFont="1" applyBorder="1"/>
    <xf numFmtId="0" fontId="6" fillId="0" borderId="5" xfId="0" applyFont="1" applyBorder="1"/>
    <xf numFmtId="4" fontId="6" fillId="0" borderId="55" xfId="0" applyNumberFormat="1" applyFont="1" applyBorder="1"/>
    <xf numFmtId="0" fontId="6" fillId="0" borderId="6" xfId="0" applyFont="1" applyBorder="1"/>
    <xf numFmtId="0" fontId="6" fillId="22" borderId="53" xfId="0" applyFont="1" applyFill="1" applyBorder="1"/>
    <xf numFmtId="0" fontId="6" fillId="22" borderId="52" xfId="0" applyFont="1" applyFill="1" applyBorder="1"/>
    <xf numFmtId="0" fontId="6" fillId="22" borderId="49" xfId="0" applyFont="1" applyFill="1" applyBorder="1"/>
    <xf numFmtId="0" fontId="6" fillId="22" borderId="51" xfId="0" applyFont="1" applyFill="1" applyBorder="1"/>
    <xf numFmtId="2" fontId="6" fillId="22" borderId="50" xfId="0" applyNumberFormat="1" applyFont="1" applyFill="1" applyBorder="1"/>
    <xf numFmtId="0" fontId="6" fillId="22" borderId="44" xfId="0" applyFont="1" applyFill="1" applyBorder="1"/>
    <xf numFmtId="0" fontId="6" fillId="0" borderId="16" xfId="0" applyFont="1" applyBorder="1"/>
    <xf numFmtId="167" fontId="6" fillId="0" borderId="0" xfId="0" applyNumberFormat="1" applyFont="1"/>
    <xf numFmtId="0" fontId="26" fillId="7" borderId="53" xfId="0" applyFont="1" applyFill="1" applyBorder="1" applyAlignment="1">
      <alignment horizontal="center"/>
    </xf>
    <xf numFmtId="0" fontId="26" fillId="7" borderId="52" xfId="0" applyFont="1" applyFill="1" applyBorder="1" applyAlignment="1">
      <alignment horizontal="center"/>
    </xf>
    <xf numFmtId="0" fontId="26" fillId="7" borderId="49" xfId="0" applyFont="1" applyFill="1" applyBorder="1" applyAlignment="1">
      <alignment horizontal="center"/>
    </xf>
    <xf numFmtId="0" fontId="27" fillId="7" borderId="9" xfId="0" applyFont="1" applyFill="1" applyBorder="1" applyAlignment="1">
      <alignment horizontal="center"/>
    </xf>
    <xf numFmtId="0" fontId="27" fillId="7" borderId="18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/>
    </xf>
    <xf numFmtId="0" fontId="8" fillId="15" borderId="9" xfId="4" applyFont="1" applyFill="1" applyBorder="1" applyAlignment="1">
      <alignment horizontal="center" vertical="center" wrapText="1"/>
    </xf>
    <xf numFmtId="0" fontId="8" fillId="15" borderId="18" xfId="4" applyFont="1" applyFill="1" applyBorder="1" applyAlignment="1">
      <alignment horizontal="center" vertical="center" wrapText="1"/>
    </xf>
    <xf numFmtId="0" fontId="8" fillId="15" borderId="7" xfId="4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17" fontId="6" fillId="22" borderId="54" xfId="0" applyNumberFormat="1" applyFont="1" applyFill="1" applyBorder="1" applyAlignment="1">
      <alignment horizontal="left"/>
    </xf>
    <xf numFmtId="17" fontId="6" fillId="22" borderId="16" xfId="0" applyNumberFormat="1" applyFont="1" applyFill="1" applyBorder="1" applyAlignment="1">
      <alignment horizontal="left"/>
    </xf>
    <xf numFmtId="0" fontId="6" fillId="22" borderId="0" xfId="0" applyFont="1" applyFill="1" applyAlignment="1">
      <alignment horizontal="left" vertical="center" wrapText="1"/>
    </xf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22" borderId="9" xfId="0" applyFont="1" applyFill="1" applyBorder="1" applyAlignment="1">
      <alignment horizontal="center"/>
    </xf>
    <xf numFmtId="0" fontId="6" fillId="22" borderId="7" xfId="0" applyFont="1" applyFill="1" applyBorder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18" fillId="0" borderId="0" xfId="8" applyFont="1" applyAlignment="1">
      <alignment horizontal="center"/>
    </xf>
    <xf numFmtId="0" fontId="6" fillId="7" borderId="1" xfId="8" applyFont="1" applyFill="1" applyBorder="1" applyAlignment="1">
      <alignment horizontal="center"/>
    </xf>
    <xf numFmtId="14" fontId="6" fillId="7" borderId="10" xfId="8" applyNumberFormat="1" applyFont="1" applyFill="1" applyBorder="1" applyAlignment="1">
      <alignment horizontal="center"/>
    </xf>
    <xf numFmtId="14" fontId="6" fillId="7" borderId="17" xfId="8" applyNumberFormat="1" applyFont="1" applyFill="1" applyBorder="1" applyAlignment="1">
      <alignment horizontal="center"/>
    </xf>
    <xf numFmtId="14" fontId="6" fillId="7" borderId="11" xfId="8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9" borderId="9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2" borderId="7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left"/>
    </xf>
    <xf numFmtId="0" fontId="6" fillId="8" borderId="17" xfId="0" applyFont="1" applyFill="1" applyBorder="1" applyAlignment="1">
      <alignment horizontal="left"/>
    </xf>
    <xf numFmtId="0" fontId="6" fillId="8" borderId="1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19" borderId="42" xfId="8" applyFont="1" applyFill="1" applyBorder="1" applyAlignment="1">
      <alignment horizontal="left"/>
    </xf>
    <xf numFmtId="0" fontId="6" fillId="19" borderId="12" xfId="8" applyFont="1" applyFill="1" applyBorder="1" applyAlignment="1">
      <alignment horizontal="left"/>
    </xf>
    <xf numFmtId="0" fontId="6" fillId="19" borderId="43" xfId="8" applyFont="1" applyFill="1" applyBorder="1" applyAlignment="1">
      <alignment horizontal="left"/>
    </xf>
    <xf numFmtId="0" fontId="6" fillId="19" borderId="37" xfId="8" applyFont="1" applyFill="1" applyBorder="1" applyAlignment="1">
      <alignment horizontal="left"/>
    </xf>
    <xf numFmtId="0" fontId="6" fillId="19" borderId="38" xfId="8" applyFont="1" applyFill="1" applyBorder="1" applyAlignment="1">
      <alignment horizontal="left"/>
    </xf>
    <xf numFmtId="0" fontId="6" fillId="19" borderId="39" xfId="8" applyFont="1" applyFill="1" applyBorder="1" applyAlignment="1">
      <alignment horizontal="left"/>
    </xf>
    <xf numFmtId="0" fontId="6" fillId="19" borderId="40" xfId="8" applyFont="1" applyFill="1" applyBorder="1" applyAlignment="1">
      <alignment horizontal="left"/>
    </xf>
    <xf numFmtId="0" fontId="6" fillId="19" borderId="0" xfId="8" applyFont="1" applyFill="1" applyBorder="1" applyAlignment="1">
      <alignment horizontal="left"/>
    </xf>
    <xf numFmtId="0" fontId="6" fillId="19" borderId="41" xfId="8" applyFont="1" applyFill="1" applyBorder="1" applyAlignment="1">
      <alignment horizontal="left"/>
    </xf>
  </cellXfs>
  <cellStyles count="14">
    <cellStyle name="Euro" xfId="5"/>
    <cellStyle name="Moeda" xfId="1" builtinId="4"/>
    <cellStyle name="Moeda 2" xfId="6"/>
    <cellStyle name="Moeda 3" xfId="7"/>
    <cellStyle name="Normal" xfId="0" builtinId="0"/>
    <cellStyle name="Normal 2" xfId="8"/>
    <cellStyle name="Normal 2 2" xfId="9"/>
    <cellStyle name="Normal 3" xfId="4"/>
    <cellStyle name="Normal 4" xfId="10"/>
    <cellStyle name="Normal 5" xfId="11"/>
    <cellStyle name="Porcentagem" xfId="2" builtinId="5"/>
    <cellStyle name="Porcentagem 2" xfId="12"/>
    <cellStyle name="Separador de milhares 2" xfId="13"/>
    <cellStyle name="Vírgula" xfId="3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53</xdr:row>
      <xdr:rowOff>0</xdr:rowOff>
    </xdr:from>
    <xdr:to>
      <xdr:col>3</xdr:col>
      <xdr:colOff>228600</xdr:colOff>
      <xdr:row>53</xdr:row>
      <xdr:rowOff>9525</xdr:rowOff>
    </xdr:to>
    <xdr:sp macro="" textlink="">
      <xdr:nvSpPr>
        <xdr:cNvPr id="2" name="Texto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1114425" y="9505950"/>
          <a:ext cx="7334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dias úteis.</a:t>
          </a:r>
        </a:p>
      </xdr:txBody>
    </xdr:sp>
    <xdr:clientData/>
  </xdr:twoCellAnchor>
  <xdr:twoCellAnchor>
    <xdr:from>
      <xdr:col>3</xdr:col>
      <xdr:colOff>781050</xdr:colOff>
      <xdr:row>99</xdr:row>
      <xdr:rowOff>142875</xdr:rowOff>
    </xdr:from>
    <xdr:to>
      <xdr:col>3</xdr:col>
      <xdr:colOff>904875</xdr:colOff>
      <xdr:row>100</xdr:row>
      <xdr:rowOff>142875</xdr:rowOff>
    </xdr:to>
    <xdr:sp macro="" textlink="">
      <xdr:nvSpPr>
        <xdr:cNvPr id="3" name="Texto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2400300" y="17573625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3</xdr:col>
      <xdr:colOff>657225</xdr:colOff>
      <xdr:row>110</xdr:row>
      <xdr:rowOff>152400</xdr:rowOff>
    </xdr:from>
    <xdr:to>
      <xdr:col>3</xdr:col>
      <xdr:colOff>781050</xdr:colOff>
      <xdr:row>111</xdr:row>
      <xdr:rowOff>152400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2276475" y="1948815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3</xdr:col>
      <xdr:colOff>504825</xdr:colOff>
      <xdr:row>120</xdr:row>
      <xdr:rowOff>152400</xdr:rowOff>
    </xdr:from>
    <xdr:to>
      <xdr:col>3</xdr:col>
      <xdr:colOff>628650</xdr:colOff>
      <xdr:row>121</xdr:row>
      <xdr:rowOff>152400</xdr:rowOff>
    </xdr:to>
    <xdr:sp macro="" textlink="">
      <xdr:nvSpPr>
        <xdr:cNvPr id="5" name="Texto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2124075" y="2112645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3</xdr:col>
      <xdr:colOff>638175</xdr:colOff>
      <xdr:row>127</xdr:row>
      <xdr:rowOff>0</xdr:rowOff>
    </xdr:from>
    <xdr:to>
      <xdr:col>3</xdr:col>
      <xdr:colOff>762000</xdr:colOff>
      <xdr:row>128</xdr:row>
      <xdr:rowOff>0</xdr:rowOff>
    </xdr:to>
    <xdr:sp macro="" textlink="">
      <xdr:nvSpPr>
        <xdr:cNvPr id="6" name="Texto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>
          <a:spLocks noChangeArrowheads="1"/>
        </xdr:cNvSpPr>
      </xdr:nvSpPr>
      <xdr:spPr bwMode="auto">
        <a:xfrm>
          <a:off x="2257425" y="2215515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opLeftCell="A8" zoomScale="140" zoomScaleNormal="140" workbookViewId="0">
      <selection activeCell="B21" sqref="B21:E21"/>
    </sheetView>
  </sheetViews>
  <sheetFormatPr defaultRowHeight="15" x14ac:dyDescent="0.25"/>
  <cols>
    <col min="1" max="1" width="15.7109375" style="169" customWidth="1"/>
    <col min="2" max="2" width="13.85546875" style="169" customWidth="1"/>
    <col min="3" max="3" width="15.7109375" style="169" customWidth="1"/>
    <col min="4" max="4" width="16.28515625" style="169" customWidth="1"/>
    <col min="5" max="8" width="11.7109375" style="169" customWidth="1"/>
    <col min="9" max="16384" width="9.140625" style="169"/>
  </cols>
  <sheetData>
    <row r="2" spans="1:8" x14ac:dyDescent="0.25">
      <c r="A2" s="169" t="s">
        <v>419</v>
      </c>
    </row>
    <row r="3" spans="1:8" ht="15.75" thickBot="1" x14ac:dyDescent="0.3"/>
    <row r="4" spans="1:8" ht="15.75" thickBot="1" x14ac:dyDescent="0.3">
      <c r="A4" s="227" t="s">
        <v>418</v>
      </c>
      <c r="B4" s="228"/>
      <c r="C4" s="228"/>
      <c r="D4" s="228"/>
      <c r="E4" s="228"/>
      <c r="F4" s="228"/>
      <c r="G4" s="228"/>
      <c r="H4" s="229"/>
    </row>
    <row r="6" spans="1:8" ht="15.75" thickBot="1" x14ac:dyDescent="0.3">
      <c r="A6" s="178" t="s">
        <v>417</v>
      </c>
      <c r="D6" s="178" t="s">
        <v>416</v>
      </c>
    </row>
    <row r="7" spans="1:8" ht="18" customHeight="1" thickBot="1" x14ac:dyDescent="0.3">
      <c r="A7" s="193" t="s">
        <v>415</v>
      </c>
      <c r="B7" s="193" t="s">
        <v>414</v>
      </c>
      <c r="D7" s="193" t="s">
        <v>415</v>
      </c>
      <c r="E7" s="224" t="s">
        <v>414</v>
      </c>
      <c r="F7" s="225"/>
      <c r="G7" s="225"/>
      <c r="H7" s="226"/>
    </row>
    <row r="8" spans="1:8" ht="18" customHeight="1" thickBot="1" x14ac:dyDescent="0.3">
      <c r="A8" s="192">
        <v>15</v>
      </c>
      <c r="B8" s="183">
        <v>6</v>
      </c>
      <c r="D8" s="192">
        <v>15</v>
      </c>
      <c r="E8" s="191">
        <v>6</v>
      </c>
      <c r="F8" s="190">
        <v>3</v>
      </c>
      <c r="G8" s="190">
        <v>9</v>
      </c>
      <c r="H8" s="190">
        <v>5</v>
      </c>
    </row>
    <row r="9" spans="1:8" ht="18" customHeight="1" x14ac:dyDescent="0.25">
      <c r="A9" s="184"/>
      <c r="B9" s="183">
        <v>3</v>
      </c>
    </row>
    <row r="10" spans="1:8" ht="18" customHeight="1" x14ac:dyDescent="0.25">
      <c r="A10" s="184"/>
      <c r="B10" s="183">
        <v>9</v>
      </c>
    </row>
    <row r="11" spans="1:8" ht="18" customHeight="1" thickBot="1" x14ac:dyDescent="0.3">
      <c r="A11" s="184"/>
      <c r="B11" s="180">
        <v>5</v>
      </c>
    </row>
    <row r="12" spans="1:8" x14ac:dyDescent="0.25">
      <c r="D12" s="184"/>
    </row>
    <row r="13" spans="1:8" ht="15.75" thickBot="1" x14ac:dyDescent="0.3">
      <c r="A13" s="178" t="s">
        <v>413</v>
      </c>
    </row>
    <row r="14" spans="1:8" ht="15.75" thickBot="1" x14ac:dyDescent="0.3">
      <c r="A14" s="189" t="s">
        <v>411</v>
      </c>
      <c r="B14" s="189" t="s">
        <v>410</v>
      </c>
      <c r="C14" s="189" t="s">
        <v>409</v>
      </c>
      <c r="D14" s="188" t="s">
        <v>408</v>
      </c>
    </row>
    <row r="15" spans="1:8" x14ac:dyDescent="0.25">
      <c r="A15" s="186">
        <f>$A$8+B8</f>
        <v>21</v>
      </c>
      <c r="B15" s="187"/>
      <c r="C15" s="186"/>
      <c r="D15" s="185"/>
    </row>
    <row r="16" spans="1:8" x14ac:dyDescent="0.25">
      <c r="A16" s="183">
        <f>$A$8+B9</f>
        <v>18</v>
      </c>
      <c r="B16" s="184"/>
      <c r="C16" s="183"/>
      <c r="D16" s="182"/>
    </row>
    <row r="17" spans="1:5" x14ac:dyDescent="0.25">
      <c r="A17" s="183">
        <f>$A$8+B10</f>
        <v>24</v>
      </c>
      <c r="B17" s="184"/>
      <c r="C17" s="183"/>
      <c r="D17" s="182"/>
    </row>
    <row r="18" spans="1:5" ht="15.75" thickBot="1" x14ac:dyDescent="0.3">
      <c r="A18" s="180">
        <f>$A$8+B11</f>
        <v>20</v>
      </c>
      <c r="B18" s="181"/>
      <c r="C18" s="180"/>
      <c r="D18" s="179"/>
    </row>
    <row r="20" spans="1:5" ht="15.75" thickBot="1" x14ac:dyDescent="0.3">
      <c r="A20" s="178" t="s">
        <v>412</v>
      </c>
    </row>
    <row r="21" spans="1:5" x14ac:dyDescent="0.25">
      <c r="A21" s="177" t="s">
        <v>411</v>
      </c>
      <c r="B21" s="176"/>
      <c r="C21" s="176"/>
      <c r="D21" s="176"/>
      <c r="E21" s="176"/>
    </row>
    <row r="22" spans="1:5" x14ac:dyDescent="0.25">
      <c r="A22" s="175" t="s">
        <v>410</v>
      </c>
      <c r="B22" s="174"/>
      <c r="C22" s="174"/>
      <c r="D22" s="174"/>
      <c r="E22" s="174"/>
    </row>
    <row r="23" spans="1:5" x14ac:dyDescent="0.25">
      <c r="A23" s="175" t="s">
        <v>409</v>
      </c>
      <c r="B23" s="174"/>
      <c r="C23" s="173"/>
      <c r="D23" s="173"/>
      <c r="E23" s="173"/>
    </row>
    <row r="24" spans="1:5" ht="15.75" thickBot="1" x14ac:dyDescent="0.3">
      <c r="A24" s="172" t="s">
        <v>408</v>
      </c>
      <c r="B24" s="171"/>
      <c r="C24" s="170"/>
      <c r="D24" s="170"/>
      <c r="E24" s="170"/>
    </row>
  </sheetData>
  <mergeCells count="2">
    <mergeCell ref="E7:H7"/>
    <mergeCell ref="A4:H4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14"/>
  <sheetViews>
    <sheetView zoomScaleNormal="100" workbookViewId="0">
      <selection activeCell="F15" sqref="F15"/>
    </sheetView>
  </sheetViews>
  <sheetFormatPr defaultColWidth="9.140625" defaultRowHeight="15" x14ac:dyDescent="0.2"/>
  <cols>
    <col min="1" max="3" width="12.7109375" style="113" bestFit="1" customWidth="1"/>
    <col min="4" max="4" width="9.140625" style="113"/>
    <col min="5" max="8" width="12.7109375" style="113" bestFit="1" customWidth="1"/>
    <col min="9" max="16384" width="9.140625" style="113"/>
  </cols>
  <sheetData>
    <row r="1" spans="1:8" ht="15.75" x14ac:dyDescent="0.25">
      <c r="A1" s="248" t="s">
        <v>285</v>
      </c>
      <c r="B1" s="248"/>
      <c r="C1" s="248"/>
    </row>
    <row r="3" spans="1:8" x14ac:dyDescent="0.2">
      <c r="A3" s="118" t="s">
        <v>286</v>
      </c>
      <c r="B3" s="118" t="s">
        <v>287</v>
      </c>
      <c r="C3" s="118" t="s">
        <v>288</v>
      </c>
      <c r="E3" s="135">
        <v>42247</v>
      </c>
      <c r="F3" s="136">
        <v>9</v>
      </c>
      <c r="G3" s="135">
        <v>42254</v>
      </c>
      <c r="H3" s="135">
        <f>WORKDAY(E3,F3-1,G3)</f>
        <v>42258</v>
      </c>
    </row>
    <row r="4" spans="1:8" x14ac:dyDescent="0.2">
      <c r="A4" s="119">
        <v>41518</v>
      </c>
      <c r="B4" s="119">
        <v>41547</v>
      </c>
      <c r="C4" s="119">
        <v>41524</v>
      </c>
    </row>
    <row r="5" spans="1:8" x14ac:dyDescent="0.2">
      <c r="C5" s="119">
        <v>41537</v>
      </c>
    </row>
    <row r="6" spans="1:8" x14ac:dyDescent="0.2">
      <c r="A6" s="249"/>
      <c r="B6" s="249"/>
      <c r="C6" s="249"/>
    </row>
    <row r="9" spans="1:8" ht="15.75" x14ac:dyDescent="0.25">
      <c r="A9" s="248" t="s">
        <v>289</v>
      </c>
      <c r="B9" s="248"/>
      <c r="C9" s="248"/>
    </row>
    <row r="11" spans="1:8" x14ac:dyDescent="0.2">
      <c r="A11" s="118" t="s">
        <v>286</v>
      </c>
      <c r="B11" s="120" t="s">
        <v>290</v>
      </c>
      <c r="C11" s="118" t="s">
        <v>288</v>
      </c>
    </row>
    <row r="12" spans="1:8" x14ac:dyDescent="0.2">
      <c r="A12" s="119">
        <v>41518</v>
      </c>
      <c r="B12" s="121">
        <v>30</v>
      </c>
      <c r="C12" s="119">
        <v>41524</v>
      </c>
    </row>
    <row r="13" spans="1:8" x14ac:dyDescent="0.2">
      <c r="C13" s="119">
        <v>41537</v>
      </c>
    </row>
    <row r="14" spans="1:8" x14ac:dyDescent="0.2">
      <c r="A14" s="250"/>
      <c r="B14" s="251"/>
      <c r="C14" s="252"/>
    </row>
  </sheetData>
  <mergeCells count="4">
    <mergeCell ref="A1:C1"/>
    <mergeCell ref="A6:C6"/>
    <mergeCell ref="A9:C9"/>
    <mergeCell ref="A14:C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H20"/>
  <sheetViews>
    <sheetView zoomScale="96" zoomScaleNormal="96" workbookViewId="0">
      <selection activeCell="J16" sqref="J16"/>
    </sheetView>
  </sheetViews>
  <sheetFormatPr defaultColWidth="9.140625" defaultRowHeight="15" x14ac:dyDescent="0.2"/>
  <cols>
    <col min="1" max="1" width="19.42578125" style="113" bestFit="1" customWidth="1"/>
    <col min="2" max="2" width="5.42578125" style="113" customWidth="1"/>
    <col min="3" max="3" width="19.28515625" style="113" bestFit="1" customWidth="1"/>
    <col min="4" max="4" width="9.140625" style="113"/>
    <col min="5" max="5" width="13.140625" style="113" bestFit="1" customWidth="1"/>
    <col min="6" max="8" width="12.7109375" style="113" bestFit="1" customWidth="1"/>
    <col min="9" max="16384" width="9.140625" style="113"/>
  </cols>
  <sheetData>
    <row r="2" spans="1:7" ht="15.75" x14ac:dyDescent="0.25">
      <c r="A2" s="122" t="s">
        <v>291</v>
      </c>
      <c r="C2" s="123"/>
      <c r="E2" s="124" t="s">
        <v>159</v>
      </c>
      <c r="G2" s="164">
        <v>0.96864583333333332</v>
      </c>
    </row>
    <row r="3" spans="1:7" x14ac:dyDescent="0.2">
      <c r="A3" s="122"/>
      <c r="E3" s="125">
        <v>41004</v>
      </c>
    </row>
    <row r="4" spans="1:7" x14ac:dyDescent="0.2">
      <c r="A4" s="122" t="s">
        <v>292</v>
      </c>
      <c r="C4" s="126"/>
      <c r="E4" s="163" t="s">
        <v>422</v>
      </c>
    </row>
    <row r="5" spans="1:7" x14ac:dyDescent="0.2">
      <c r="A5" s="122" t="s">
        <v>293</v>
      </c>
      <c r="C5" s="126"/>
      <c r="E5" s="163" t="s">
        <v>423</v>
      </c>
    </row>
    <row r="6" spans="1:7" x14ac:dyDescent="0.2">
      <c r="A6" s="122" t="s">
        <v>366</v>
      </c>
      <c r="E6" s="163" t="s">
        <v>385</v>
      </c>
    </row>
    <row r="7" spans="1:7" x14ac:dyDescent="0.2">
      <c r="A7" s="122" t="s">
        <v>294</v>
      </c>
      <c r="C7" s="127"/>
      <c r="E7" s="163" t="s">
        <v>381</v>
      </c>
    </row>
    <row r="8" spans="1:7" x14ac:dyDescent="0.2">
      <c r="A8" s="122" t="s">
        <v>367</v>
      </c>
      <c r="E8" s="163" t="s">
        <v>382</v>
      </c>
    </row>
    <row r="9" spans="1:7" x14ac:dyDescent="0.2">
      <c r="A9" s="122" t="s">
        <v>295</v>
      </c>
      <c r="C9" s="126"/>
      <c r="E9" s="163" t="s">
        <v>420</v>
      </c>
    </row>
    <row r="10" spans="1:7" x14ac:dyDescent="0.2">
      <c r="A10" s="122" t="s">
        <v>368</v>
      </c>
      <c r="E10" s="163" t="s">
        <v>383</v>
      </c>
    </row>
    <row r="11" spans="1:7" x14ac:dyDescent="0.2">
      <c r="A11" s="122" t="s">
        <v>296</v>
      </c>
      <c r="C11" s="137"/>
      <c r="E11" s="163" t="s">
        <v>421</v>
      </c>
    </row>
    <row r="12" spans="1:7" x14ac:dyDescent="0.2">
      <c r="A12" s="122" t="s">
        <v>369</v>
      </c>
      <c r="E12" s="163" t="s">
        <v>384</v>
      </c>
    </row>
    <row r="13" spans="1:7" x14ac:dyDescent="0.2">
      <c r="A13" s="122" t="s">
        <v>297</v>
      </c>
      <c r="C13" s="126"/>
    </row>
    <row r="14" spans="1:7" x14ac:dyDescent="0.2">
      <c r="A14" s="129"/>
      <c r="B14" s="129"/>
      <c r="C14" s="129"/>
    </row>
    <row r="15" spans="1:7" ht="15.75" x14ac:dyDescent="0.25">
      <c r="A15" s="129"/>
      <c r="B15" s="129"/>
      <c r="C15" s="129"/>
      <c r="E15" s="124" t="s">
        <v>286</v>
      </c>
      <c r="F15" s="124" t="s">
        <v>287</v>
      </c>
    </row>
    <row r="16" spans="1:7" x14ac:dyDescent="0.2">
      <c r="E16" s="128">
        <v>42005</v>
      </c>
      <c r="F16" s="128">
        <v>42369</v>
      </c>
    </row>
    <row r="20" spans="7:8" x14ac:dyDescent="0.2">
      <c r="G20" s="135"/>
      <c r="H20" s="135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E29"/>
  <sheetViews>
    <sheetView workbookViewId="0">
      <selection sqref="A1:J1"/>
    </sheetView>
  </sheetViews>
  <sheetFormatPr defaultColWidth="9.140625" defaultRowHeight="15" x14ac:dyDescent="0.2"/>
  <cols>
    <col min="1" max="1" width="9.28515625" style="7" bestFit="1" customWidth="1"/>
    <col min="2" max="2" width="33" style="7" bestFit="1" customWidth="1"/>
    <col min="3" max="3" width="15.7109375" style="7" bestFit="1" customWidth="1"/>
    <col min="4" max="4" width="19.42578125" style="7" bestFit="1" customWidth="1"/>
    <col min="5" max="5" width="18" style="7" bestFit="1" customWidth="1"/>
    <col min="6" max="6" width="9.140625" style="7"/>
    <col min="7" max="7" width="20.5703125" style="7" customWidth="1"/>
    <col min="8" max="8" width="10" style="7" bestFit="1" customWidth="1"/>
    <col min="9" max="9" width="15.85546875" style="7" bestFit="1" customWidth="1"/>
    <col min="10" max="16384" width="9.140625" style="7"/>
  </cols>
  <sheetData>
    <row r="1" spans="1:5" ht="15.75" x14ac:dyDescent="0.25">
      <c r="A1" s="30" t="s">
        <v>4</v>
      </c>
      <c r="B1" s="30" t="s">
        <v>7</v>
      </c>
      <c r="C1" s="30" t="s">
        <v>9</v>
      </c>
      <c r="D1" s="30" t="s">
        <v>149</v>
      </c>
      <c r="E1" s="30" t="s">
        <v>150</v>
      </c>
    </row>
    <row r="2" spans="1:5" x14ac:dyDescent="0.2">
      <c r="A2" s="10" t="s">
        <v>10</v>
      </c>
      <c r="B2" s="28"/>
      <c r="C2" s="91"/>
      <c r="D2" s="91"/>
      <c r="E2" s="90"/>
    </row>
    <row r="3" spans="1:5" x14ac:dyDescent="0.2">
      <c r="A3" s="10" t="s">
        <v>13</v>
      </c>
      <c r="B3" s="28"/>
      <c r="C3" s="91"/>
      <c r="D3" s="91"/>
      <c r="E3" s="90"/>
    </row>
    <row r="4" spans="1:5" x14ac:dyDescent="0.2">
      <c r="A4" s="10" t="s">
        <v>16</v>
      </c>
      <c r="B4" s="28"/>
      <c r="C4" s="91"/>
      <c r="D4" s="91"/>
      <c r="E4" s="90"/>
    </row>
    <row r="5" spans="1:5" x14ac:dyDescent="0.2">
      <c r="A5" s="10" t="s">
        <v>19</v>
      </c>
      <c r="B5" s="28"/>
      <c r="C5" s="91"/>
      <c r="D5" s="91"/>
      <c r="E5" s="90"/>
    </row>
    <row r="6" spans="1:5" x14ac:dyDescent="0.2">
      <c r="A6" s="10" t="s">
        <v>20</v>
      </c>
      <c r="B6" s="28"/>
      <c r="C6" s="91"/>
      <c r="D6" s="91"/>
      <c r="E6" s="90"/>
    </row>
    <row r="7" spans="1:5" x14ac:dyDescent="0.2">
      <c r="A7" s="10" t="s">
        <v>23</v>
      </c>
      <c r="B7" s="28"/>
      <c r="C7" s="91"/>
      <c r="D7" s="91"/>
      <c r="E7" s="90"/>
    </row>
    <row r="8" spans="1:5" x14ac:dyDescent="0.2">
      <c r="A8" s="10" t="s">
        <v>25</v>
      </c>
      <c r="B8" s="28"/>
      <c r="C8" s="91"/>
      <c r="D8" s="91"/>
      <c r="E8" s="90"/>
    </row>
    <row r="9" spans="1:5" x14ac:dyDescent="0.2">
      <c r="A9" s="10" t="s">
        <v>26</v>
      </c>
      <c r="B9" s="28"/>
      <c r="C9" s="91"/>
      <c r="D9" s="91"/>
      <c r="E9" s="90"/>
    </row>
    <row r="14" spans="1:5" ht="15.75" x14ac:dyDescent="0.25">
      <c r="B14" s="31" t="s">
        <v>151</v>
      </c>
      <c r="C14" s="31" t="s">
        <v>152</v>
      </c>
      <c r="D14" s="31" t="s">
        <v>153</v>
      </c>
    </row>
    <row r="15" spans="1:5" x14ac:dyDescent="0.2">
      <c r="B15" s="10" t="s">
        <v>155</v>
      </c>
      <c r="C15" s="29">
        <v>0</v>
      </c>
      <c r="D15" s="19">
        <v>0</v>
      </c>
    </row>
    <row r="16" spans="1:5" x14ac:dyDescent="0.2">
      <c r="B16" s="10" t="s">
        <v>154</v>
      </c>
      <c r="C16" s="29">
        <v>0.15</v>
      </c>
      <c r="D16" s="19">
        <v>158.69999999999999</v>
      </c>
    </row>
    <row r="17" spans="2:4" x14ac:dyDescent="0.2">
      <c r="B17" s="10" t="s">
        <v>156</v>
      </c>
      <c r="C17" s="29">
        <v>0.28000000000000003</v>
      </c>
      <c r="D17" s="19">
        <v>423.08</v>
      </c>
    </row>
    <row r="21" spans="2:4" x14ac:dyDescent="0.2">
      <c r="B21" s="253" t="s">
        <v>171</v>
      </c>
      <c r="C21" s="253"/>
      <c r="D21" s="253"/>
    </row>
    <row r="22" spans="2:4" x14ac:dyDescent="0.2">
      <c r="B22" s="253"/>
      <c r="C22" s="253"/>
      <c r="D22" s="253"/>
    </row>
    <row r="23" spans="2:4" x14ac:dyDescent="0.2">
      <c r="B23" s="253"/>
      <c r="C23" s="253"/>
      <c r="D23" s="253"/>
    </row>
    <row r="24" spans="2:4" x14ac:dyDescent="0.2">
      <c r="B24" s="253"/>
      <c r="C24" s="253"/>
      <c r="D24" s="253"/>
    </row>
    <row r="25" spans="2:4" x14ac:dyDescent="0.2">
      <c r="B25" s="253"/>
      <c r="C25" s="253"/>
      <c r="D25" s="253"/>
    </row>
    <row r="26" spans="2:4" x14ac:dyDescent="0.2">
      <c r="B26" s="253"/>
      <c r="C26" s="253"/>
      <c r="D26" s="253"/>
    </row>
    <row r="27" spans="2:4" x14ac:dyDescent="0.2">
      <c r="B27" s="253"/>
      <c r="C27" s="253"/>
      <c r="D27" s="253"/>
    </row>
    <row r="28" spans="2:4" x14ac:dyDescent="0.2">
      <c r="B28" s="253"/>
      <c r="C28" s="253"/>
      <c r="D28" s="253"/>
    </row>
    <row r="29" spans="2:4" x14ac:dyDescent="0.2">
      <c r="B29" s="253"/>
      <c r="C29" s="253"/>
      <c r="D29" s="253"/>
    </row>
  </sheetData>
  <mergeCells count="1">
    <mergeCell ref="B21:D29"/>
  </mergeCells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D19"/>
  <sheetViews>
    <sheetView workbookViewId="0">
      <selection sqref="A1:J1"/>
    </sheetView>
  </sheetViews>
  <sheetFormatPr defaultRowHeight="12.75" x14ac:dyDescent="0.2"/>
  <cols>
    <col min="1" max="1" width="10.7109375" customWidth="1"/>
    <col min="2" max="2" width="21.7109375" customWidth="1"/>
    <col min="3" max="3" width="15" customWidth="1"/>
    <col min="4" max="4" width="15.85546875" bestFit="1" customWidth="1"/>
    <col min="5" max="5" width="15.140625" bestFit="1" customWidth="1"/>
    <col min="7" max="7" width="20.5703125" customWidth="1"/>
    <col min="8" max="8" width="10" bestFit="1" customWidth="1"/>
    <col min="9" max="9" width="15.85546875" bestFit="1" customWidth="1"/>
  </cols>
  <sheetData>
    <row r="1" spans="1:4" x14ac:dyDescent="0.2">
      <c r="A1" s="2" t="s">
        <v>4</v>
      </c>
      <c r="B1" s="2" t="s">
        <v>7</v>
      </c>
      <c r="C1" s="2" t="s">
        <v>8</v>
      </c>
      <c r="D1" s="2" t="s">
        <v>9</v>
      </c>
    </row>
    <row r="2" spans="1:4" x14ac:dyDescent="0.2">
      <c r="A2" s="1" t="s">
        <v>10</v>
      </c>
      <c r="B2" s="3" t="s">
        <v>11</v>
      </c>
      <c r="C2" s="5" t="s">
        <v>12</v>
      </c>
      <c r="D2" s="4">
        <v>950</v>
      </c>
    </row>
    <row r="3" spans="1:4" x14ac:dyDescent="0.2">
      <c r="A3" s="1" t="s">
        <v>13</v>
      </c>
      <c r="B3" s="3" t="s">
        <v>14</v>
      </c>
      <c r="C3" s="5" t="s">
        <v>15</v>
      </c>
      <c r="D3" s="4">
        <v>1850</v>
      </c>
    </row>
    <row r="4" spans="1:4" x14ac:dyDescent="0.2">
      <c r="A4" s="1" t="s">
        <v>16</v>
      </c>
      <c r="B4" s="3" t="s">
        <v>17</v>
      </c>
      <c r="C4" s="5" t="s">
        <v>18</v>
      </c>
      <c r="D4" s="4">
        <v>630</v>
      </c>
    </row>
    <row r="5" spans="1:4" x14ac:dyDescent="0.2">
      <c r="A5" s="1" t="s">
        <v>19</v>
      </c>
      <c r="B5" s="3" t="s">
        <v>157</v>
      </c>
      <c r="C5" s="5" t="s">
        <v>12</v>
      </c>
      <c r="D5" s="4">
        <v>540</v>
      </c>
    </row>
    <row r="6" spans="1:4" x14ac:dyDescent="0.2">
      <c r="A6" s="1" t="s">
        <v>20</v>
      </c>
      <c r="B6" s="3" t="s">
        <v>21</v>
      </c>
      <c r="C6" s="5" t="s">
        <v>12</v>
      </c>
      <c r="D6" s="4">
        <v>1300</v>
      </c>
    </row>
    <row r="7" spans="1:4" x14ac:dyDescent="0.2">
      <c r="A7" s="1" t="s">
        <v>23</v>
      </c>
      <c r="B7" s="3" t="s">
        <v>24</v>
      </c>
      <c r="C7" s="5" t="s">
        <v>18</v>
      </c>
      <c r="D7" s="4">
        <v>1050</v>
      </c>
    </row>
    <row r="8" spans="1:4" x14ac:dyDescent="0.2">
      <c r="A8" s="1" t="s">
        <v>25</v>
      </c>
      <c r="B8" s="3" t="s">
        <v>158</v>
      </c>
      <c r="C8" s="5" t="s">
        <v>15</v>
      </c>
      <c r="D8" s="4">
        <v>380</v>
      </c>
    </row>
    <row r="9" spans="1:4" x14ac:dyDescent="0.2">
      <c r="A9" s="1" t="s">
        <v>26</v>
      </c>
      <c r="B9" s="3" t="s">
        <v>27</v>
      </c>
      <c r="C9" s="5" t="s">
        <v>22</v>
      </c>
      <c r="D9" s="4">
        <v>2500</v>
      </c>
    </row>
    <row r="10" spans="1:4" x14ac:dyDescent="0.2">
      <c r="A10" s="1" t="s">
        <v>28</v>
      </c>
      <c r="B10" s="3" t="s">
        <v>29</v>
      </c>
      <c r="C10" s="5" t="s">
        <v>15</v>
      </c>
      <c r="D10" s="4">
        <v>2640</v>
      </c>
    </row>
    <row r="11" spans="1:4" x14ac:dyDescent="0.2">
      <c r="A11" s="1" t="s">
        <v>30</v>
      </c>
      <c r="B11" s="3" t="s">
        <v>31</v>
      </c>
      <c r="C11" s="5" t="s">
        <v>12</v>
      </c>
      <c r="D11" s="4">
        <v>3800</v>
      </c>
    </row>
    <row r="12" spans="1:4" x14ac:dyDescent="0.2">
      <c r="A12" s="1" t="s">
        <v>32</v>
      </c>
      <c r="B12" s="3" t="s">
        <v>33</v>
      </c>
      <c r="C12" s="5" t="s">
        <v>22</v>
      </c>
      <c r="D12" s="4">
        <v>1600</v>
      </c>
    </row>
    <row r="13" spans="1:4" x14ac:dyDescent="0.2">
      <c r="A13" s="1" t="s">
        <v>34</v>
      </c>
      <c r="B13" s="3" t="s">
        <v>35</v>
      </c>
      <c r="C13" s="5" t="s">
        <v>15</v>
      </c>
      <c r="D13" s="4">
        <v>1500</v>
      </c>
    </row>
    <row r="14" spans="1:4" x14ac:dyDescent="0.2">
      <c r="A14" s="1" t="s">
        <v>36</v>
      </c>
      <c r="B14" s="3" t="s">
        <v>37</v>
      </c>
      <c r="C14" s="5" t="s">
        <v>12</v>
      </c>
      <c r="D14" s="4">
        <v>2300</v>
      </c>
    </row>
    <row r="15" spans="1:4" x14ac:dyDescent="0.2">
      <c r="A15" s="1" t="s">
        <v>38</v>
      </c>
      <c r="B15" s="3" t="s">
        <v>39</v>
      </c>
      <c r="C15" s="5" t="s">
        <v>18</v>
      </c>
      <c r="D15" s="4">
        <v>800</v>
      </c>
    </row>
    <row r="16" spans="1:4" x14ac:dyDescent="0.2">
      <c r="A16" s="1" t="s">
        <v>40</v>
      </c>
      <c r="B16" s="3" t="s">
        <v>41</v>
      </c>
      <c r="C16" s="5" t="s">
        <v>18</v>
      </c>
      <c r="D16" s="4">
        <v>1450</v>
      </c>
    </row>
    <row r="17" spans="1:4" x14ac:dyDescent="0.2">
      <c r="A17" s="1" t="s">
        <v>42</v>
      </c>
      <c r="B17" s="3" t="s">
        <v>43</v>
      </c>
      <c r="C17" s="5" t="s">
        <v>22</v>
      </c>
      <c r="D17" s="4">
        <v>3200</v>
      </c>
    </row>
    <row r="18" spans="1:4" x14ac:dyDescent="0.2">
      <c r="A18" s="1" t="s">
        <v>34</v>
      </c>
      <c r="B18" s="3" t="s">
        <v>44</v>
      </c>
      <c r="C18" s="5" t="s">
        <v>15</v>
      </c>
      <c r="D18" s="4">
        <v>1700</v>
      </c>
    </row>
    <row r="19" spans="1:4" x14ac:dyDescent="0.2">
      <c r="A19" s="1" t="s">
        <v>45</v>
      </c>
      <c r="B19" s="3" t="s">
        <v>46</v>
      </c>
      <c r="C19" s="5" t="s">
        <v>12</v>
      </c>
      <c r="D19" s="4">
        <v>550</v>
      </c>
    </row>
  </sheetData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F25"/>
  <sheetViews>
    <sheetView workbookViewId="0">
      <selection sqref="A1:J1"/>
    </sheetView>
  </sheetViews>
  <sheetFormatPr defaultColWidth="9.140625" defaultRowHeight="15" x14ac:dyDescent="0.2"/>
  <cols>
    <col min="1" max="1" width="15.42578125" style="7" bestFit="1" customWidth="1"/>
    <col min="2" max="2" width="12.7109375" style="7" customWidth="1"/>
    <col min="3" max="3" width="18.85546875" style="7" bestFit="1" customWidth="1"/>
    <col min="4" max="4" width="16.7109375" style="7" bestFit="1" customWidth="1"/>
    <col min="5" max="5" width="13.140625" style="7" bestFit="1" customWidth="1"/>
    <col min="6" max="6" width="22" style="7" customWidth="1"/>
    <col min="7" max="16384" width="9.140625" style="7"/>
  </cols>
  <sheetData>
    <row r="1" spans="1:6" x14ac:dyDescent="0.2">
      <c r="A1" s="17" t="s">
        <v>7</v>
      </c>
      <c r="B1" s="17" t="s">
        <v>131</v>
      </c>
      <c r="C1" s="17" t="s">
        <v>132</v>
      </c>
      <c r="D1" s="17" t="s">
        <v>133</v>
      </c>
      <c r="E1" s="17" t="s">
        <v>1</v>
      </c>
      <c r="F1" s="17" t="s">
        <v>134</v>
      </c>
    </row>
    <row r="2" spans="1:6" x14ac:dyDescent="0.2">
      <c r="A2" s="11" t="s">
        <v>135</v>
      </c>
      <c r="B2" s="9"/>
      <c r="C2" s="8">
        <v>40202</v>
      </c>
      <c r="D2" s="18"/>
      <c r="E2" s="19">
        <v>35</v>
      </c>
      <c r="F2" s="10"/>
    </row>
    <row r="3" spans="1:6" x14ac:dyDescent="0.2">
      <c r="A3" s="11" t="s">
        <v>136</v>
      </c>
      <c r="B3" s="9"/>
      <c r="C3" s="8">
        <v>40742</v>
      </c>
      <c r="D3" s="18"/>
      <c r="E3" s="19">
        <v>45</v>
      </c>
      <c r="F3" s="10"/>
    </row>
    <row r="4" spans="1:6" x14ac:dyDescent="0.2">
      <c r="A4" s="11" t="s">
        <v>137</v>
      </c>
      <c r="B4" s="9"/>
      <c r="C4" s="8">
        <v>39833</v>
      </c>
      <c r="D4" s="18"/>
      <c r="E4" s="19">
        <v>60</v>
      </c>
      <c r="F4" s="10"/>
    </row>
    <row r="5" spans="1:6" x14ac:dyDescent="0.2">
      <c r="A5" s="11" t="s">
        <v>138</v>
      </c>
      <c r="B5" s="9"/>
      <c r="C5" s="8">
        <v>40173</v>
      </c>
      <c r="D5" s="18"/>
      <c r="E5" s="19">
        <v>120</v>
      </c>
      <c r="F5" s="10"/>
    </row>
    <row r="6" spans="1:6" x14ac:dyDescent="0.2">
      <c r="A6" s="11" t="s">
        <v>139</v>
      </c>
      <c r="B6" s="9"/>
      <c r="C6" s="8">
        <v>40242</v>
      </c>
      <c r="D6" s="18"/>
      <c r="E6" s="19">
        <v>450</v>
      </c>
      <c r="F6" s="10"/>
    </row>
    <row r="7" spans="1:6" x14ac:dyDescent="0.2">
      <c r="A7" s="11" t="s">
        <v>140</v>
      </c>
      <c r="B7" s="9"/>
      <c r="C7" s="8">
        <v>40349</v>
      </c>
      <c r="D7" s="18"/>
      <c r="E7" s="19">
        <v>500</v>
      </c>
      <c r="F7" s="10"/>
    </row>
    <row r="8" spans="1:6" x14ac:dyDescent="0.2">
      <c r="A8" s="11" t="s">
        <v>141</v>
      </c>
      <c r="B8" s="9"/>
      <c r="C8" s="8">
        <v>40177</v>
      </c>
      <c r="D8" s="18"/>
      <c r="E8" s="19">
        <v>200</v>
      </c>
      <c r="F8" s="10"/>
    </row>
    <row r="9" spans="1:6" x14ac:dyDescent="0.2">
      <c r="A9" s="11" t="s">
        <v>142</v>
      </c>
      <c r="B9" s="9"/>
      <c r="C9" s="8">
        <v>39102</v>
      </c>
      <c r="D9" s="18"/>
      <c r="E9" s="19">
        <v>200</v>
      </c>
      <c r="F9" s="10"/>
    </row>
    <row r="10" spans="1:6" x14ac:dyDescent="0.2">
      <c r="A10" s="11" t="s">
        <v>143</v>
      </c>
      <c r="B10" s="9"/>
      <c r="C10" s="8">
        <v>38376</v>
      </c>
      <c r="D10" s="18"/>
      <c r="E10" s="19">
        <v>150</v>
      </c>
      <c r="F10" s="10"/>
    </row>
    <row r="11" spans="1:6" x14ac:dyDescent="0.2">
      <c r="A11" s="11" t="s">
        <v>144</v>
      </c>
      <c r="B11" s="9"/>
      <c r="C11" s="8">
        <v>40681</v>
      </c>
      <c r="D11" s="18"/>
      <c r="E11" s="19">
        <v>300</v>
      </c>
      <c r="F11" s="10"/>
    </row>
    <row r="12" spans="1:6" x14ac:dyDescent="0.2">
      <c r="A12" s="11" t="s">
        <v>145</v>
      </c>
      <c r="B12" s="9"/>
      <c r="C12" s="8">
        <v>40287</v>
      </c>
      <c r="D12" s="18"/>
      <c r="E12" s="19">
        <v>600</v>
      </c>
      <c r="F12" s="10"/>
    </row>
    <row r="13" spans="1:6" x14ac:dyDescent="0.2">
      <c r="A13" s="11" t="s">
        <v>146</v>
      </c>
      <c r="B13" s="9"/>
      <c r="C13" s="8">
        <v>40318</v>
      </c>
      <c r="D13" s="18"/>
      <c r="E13" s="19">
        <v>100</v>
      </c>
      <c r="F13" s="10"/>
    </row>
    <row r="14" spans="1:6" x14ac:dyDescent="0.2">
      <c r="A14" s="11" t="s">
        <v>147</v>
      </c>
      <c r="B14" s="9"/>
      <c r="C14" s="8">
        <v>40729</v>
      </c>
      <c r="D14" s="18"/>
      <c r="E14" s="19">
        <v>55</v>
      </c>
      <c r="F14" s="10"/>
    </row>
    <row r="15" spans="1:6" x14ac:dyDescent="0.2">
      <c r="A15" s="11" t="s">
        <v>148</v>
      </c>
      <c r="B15" s="9"/>
      <c r="C15" s="8">
        <v>40199</v>
      </c>
      <c r="D15" s="18"/>
      <c r="E15" s="19">
        <v>30</v>
      </c>
      <c r="F15" s="10"/>
    </row>
    <row r="18" spans="2:5" x14ac:dyDescent="0.2">
      <c r="B18" s="253" t="s">
        <v>169</v>
      </c>
      <c r="C18" s="253"/>
      <c r="D18" s="253"/>
      <c r="E18" s="253"/>
    </row>
    <row r="19" spans="2:5" x14ac:dyDescent="0.2">
      <c r="B19" s="253"/>
      <c r="C19" s="253"/>
      <c r="D19" s="253"/>
      <c r="E19" s="253"/>
    </row>
    <row r="20" spans="2:5" x14ac:dyDescent="0.2">
      <c r="B20" s="253"/>
      <c r="C20" s="253"/>
      <c r="D20" s="253"/>
      <c r="E20" s="253"/>
    </row>
    <row r="21" spans="2:5" x14ac:dyDescent="0.2">
      <c r="B21" s="253"/>
      <c r="C21" s="253"/>
      <c r="D21" s="253"/>
      <c r="E21" s="253"/>
    </row>
    <row r="22" spans="2:5" x14ac:dyDescent="0.2">
      <c r="B22" s="253"/>
      <c r="C22" s="253"/>
      <c r="D22" s="253"/>
      <c r="E22" s="253"/>
    </row>
    <row r="23" spans="2:5" x14ac:dyDescent="0.2">
      <c r="B23" s="253"/>
      <c r="C23" s="253"/>
      <c r="D23" s="253"/>
      <c r="E23" s="253"/>
    </row>
    <row r="24" spans="2:5" x14ac:dyDescent="0.2">
      <c r="B24" s="253"/>
      <c r="C24" s="253"/>
      <c r="D24" s="253"/>
      <c r="E24" s="253"/>
    </row>
    <row r="25" spans="2:5" x14ac:dyDescent="0.2">
      <c r="B25" s="253"/>
      <c r="C25" s="253"/>
      <c r="D25" s="253"/>
      <c r="E25" s="253"/>
    </row>
  </sheetData>
  <mergeCells count="1">
    <mergeCell ref="B18:E25"/>
  </mergeCells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6"/>
  <sheetViews>
    <sheetView workbookViewId="0">
      <selection sqref="A1:J1"/>
    </sheetView>
  </sheetViews>
  <sheetFormatPr defaultColWidth="9.140625" defaultRowHeight="15" x14ac:dyDescent="0.2"/>
  <cols>
    <col min="1" max="1" width="14.7109375" style="7" customWidth="1"/>
    <col min="2" max="2" width="12.28515625" style="7" customWidth="1"/>
    <col min="3" max="16384" width="9.140625" style="7"/>
  </cols>
  <sheetData>
    <row r="1" spans="1:2" x14ac:dyDescent="0.2">
      <c r="A1" s="20" t="s">
        <v>53</v>
      </c>
      <c r="B1" s="20" t="s">
        <v>54</v>
      </c>
    </row>
    <row r="2" spans="1:2" x14ac:dyDescent="0.2">
      <c r="A2" s="21" t="s">
        <v>55</v>
      </c>
      <c r="B2" s="22">
        <v>0.8</v>
      </c>
    </row>
    <row r="3" spans="1:2" x14ac:dyDescent="0.2">
      <c r="A3" s="21" t="s">
        <v>56</v>
      </c>
      <c r="B3" s="22">
        <v>0.12</v>
      </c>
    </row>
    <row r="4" spans="1:2" x14ac:dyDescent="0.2">
      <c r="A4" s="21" t="s">
        <v>129</v>
      </c>
      <c r="B4" s="22">
        <v>6.3E-2</v>
      </c>
    </row>
    <row r="5" spans="1:2" x14ac:dyDescent="0.2">
      <c r="A5" s="21" t="s">
        <v>57</v>
      </c>
      <c r="B5" s="22">
        <v>0.3</v>
      </c>
    </row>
    <row r="6" spans="1:2" x14ac:dyDescent="0.2">
      <c r="A6" s="21" t="s">
        <v>58</v>
      </c>
      <c r="B6" s="22">
        <v>0.18</v>
      </c>
    </row>
  </sheetData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C28"/>
  <sheetViews>
    <sheetView workbookViewId="0">
      <selection sqref="A1:J1"/>
    </sheetView>
  </sheetViews>
  <sheetFormatPr defaultColWidth="9.140625" defaultRowHeight="15" x14ac:dyDescent="0.2"/>
  <cols>
    <col min="1" max="1" width="9.140625" style="7"/>
    <col min="2" max="2" width="19.28515625" style="7" customWidth="1"/>
    <col min="3" max="3" width="14.85546875" style="7" bestFit="1" customWidth="1"/>
    <col min="4" max="16384" width="9.140625" style="7"/>
  </cols>
  <sheetData>
    <row r="1" spans="1:3" x14ac:dyDescent="0.2">
      <c r="A1" s="20" t="s">
        <v>59</v>
      </c>
      <c r="B1" s="20" t="s">
        <v>60</v>
      </c>
      <c r="C1" s="20" t="s">
        <v>61</v>
      </c>
    </row>
    <row r="2" spans="1:3" x14ac:dyDescent="0.2">
      <c r="A2" s="23" t="s">
        <v>62</v>
      </c>
      <c r="B2" s="11" t="s">
        <v>89</v>
      </c>
      <c r="C2" s="24">
        <v>6.54E-2</v>
      </c>
    </row>
    <row r="3" spans="1:3" x14ac:dyDescent="0.2">
      <c r="A3" s="23" t="s">
        <v>63</v>
      </c>
      <c r="B3" s="11" t="s">
        <v>90</v>
      </c>
      <c r="C3" s="24">
        <v>5.5399999999999998E-2</v>
      </c>
    </row>
    <row r="4" spans="1:3" x14ac:dyDescent="0.2">
      <c r="A4" s="23" t="s">
        <v>64</v>
      </c>
      <c r="B4" s="11" t="s">
        <v>91</v>
      </c>
      <c r="C4" s="24">
        <v>0.05</v>
      </c>
    </row>
    <row r="5" spans="1:3" x14ac:dyDescent="0.2">
      <c r="A5" s="23" t="s">
        <v>65</v>
      </c>
      <c r="B5" s="11" t="s">
        <v>92</v>
      </c>
      <c r="C5" s="24">
        <v>5.3699999999999998E-2</v>
      </c>
    </row>
    <row r="6" spans="1:3" x14ac:dyDescent="0.2">
      <c r="A6" s="23" t="s">
        <v>66</v>
      </c>
      <c r="B6" s="11" t="s">
        <v>93</v>
      </c>
      <c r="C6" s="24">
        <v>5.1400000000000001E-2</v>
      </c>
    </row>
    <row r="7" spans="1:3" x14ac:dyDescent="0.2">
      <c r="A7" s="23" t="s">
        <v>67</v>
      </c>
      <c r="B7" s="11" t="s">
        <v>94</v>
      </c>
      <c r="C7" s="24">
        <v>6.7400000000000002E-2</v>
      </c>
    </row>
    <row r="8" spans="1:3" x14ac:dyDescent="0.2">
      <c r="A8" s="23" t="s">
        <v>68</v>
      </c>
      <c r="B8" s="11" t="s">
        <v>95</v>
      </c>
      <c r="C8" s="24">
        <v>7.4999999999999997E-2</v>
      </c>
    </row>
    <row r="9" spans="1:3" x14ac:dyDescent="0.2">
      <c r="A9" s="23" t="s">
        <v>69</v>
      </c>
      <c r="B9" s="11" t="s">
        <v>96</v>
      </c>
      <c r="C9" s="24">
        <v>6.3500000000000001E-2</v>
      </c>
    </row>
    <row r="10" spans="1:3" x14ac:dyDescent="0.2">
      <c r="A10" s="23" t="s">
        <v>70</v>
      </c>
      <c r="B10" s="11" t="s">
        <v>97</v>
      </c>
      <c r="C10" s="24">
        <v>5.1999999999999998E-2</v>
      </c>
    </row>
    <row r="11" spans="1:3" x14ac:dyDescent="0.2">
      <c r="A11" s="23" t="s">
        <v>71</v>
      </c>
      <c r="B11" s="11" t="s">
        <v>98</v>
      </c>
      <c r="C11" s="24">
        <v>6.4500000000000002E-2</v>
      </c>
    </row>
    <row r="12" spans="1:3" x14ac:dyDescent="0.2">
      <c r="A12" s="23" t="s">
        <v>72</v>
      </c>
      <c r="B12" s="11" t="s">
        <v>99</v>
      </c>
      <c r="C12" s="24">
        <v>4.5400000000000003E-2</v>
      </c>
    </row>
    <row r="13" spans="1:3" x14ac:dyDescent="0.2">
      <c r="A13" s="23" t="s">
        <v>73</v>
      </c>
      <c r="B13" s="11" t="s">
        <v>100</v>
      </c>
      <c r="C13" s="24">
        <v>5.1499999999999997E-2</v>
      </c>
    </row>
    <row r="14" spans="1:3" x14ac:dyDescent="0.2">
      <c r="A14" s="23" t="s">
        <v>74</v>
      </c>
      <c r="B14" s="11" t="s">
        <v>101</v>
      </c>
      <c r="C14" s="24">
        <v>6.1400000000000003E-2</v>
      </c>
    </row>
    <row r="15" spans="1:3" x14ac:dyDescent="0.2">
      <c r="A15" s="23" t="s">
        <v>75</v>
      </c>
      <c r="B15" s="11" t="s">
        <v>102</v>
      </c>
      <c r="C15" s="24">
        <v>7.0099999999999996E-2</v>
      </c>
    </row>
    <row r="16" spans="1:3" x14ac:dyDescent="0.2">
      <c r="A16" s="23" t="s">
        <v>76</v>
      </c>
      <c r="B16" s="11" t="s">
        <v>103</v>
      </c>
      <c r="C16" s="24">
        <v>6.5000000000000002E-2</v>
      </c>
    </row>
    <row r="17" spans="1:3" x14ac:dyDescent="0.2">
      <c r="A17" s="23" t="s">
        <v>77</v>
      </c>
      <c r="B17" s="11" t="s">
        <v>104</v>
      </c>
      <c r="C17" s="24">
        <v>4.9500000000000002E-2</v>
      </c>
    </row>
    <row r="18" spans="1:3" x14ac:dyDescent="0.2">
      <c r="A18" s="23" t="s">
        <v>78</v>
      </c>
      <c r="B18" s="11" t="s">
        <v>105</v>
      </c>
      <c r="C18" s="24">
        <v>5.62E-2</v>
      </c>
    </row>
    <row r="19" spans="1:3" x14ac:dyDescent="0.2">
      <c r="A19" s="23" t="s">
        <v>79</v>
      </c>
      <c r="B19" s="11" t="s">
        <v>106</v>
      </c>
      <c r="C19" s="24">
        <v>6.3100000000000003E-2</v>
      </c>
    </row>
    <row r="20" spans="1:3" x14ac:dyDescent="0.2">
      <c r="A20" s="23" t="s">
        <v>80</v>
      </c>
      <c r="B20" s="11" t="s">
        <v>107</v>
      </c>
      <c r="C20" s="24">
        <v>0.05</v>
      </c>
    </row>
    <row r="21" spans="1:3" x14ac:dyDescent="0.2">
      <c r="A21" s="23" t="s">
        <v>81</v>
      </c>
      <c r="B21" s="11" t="s">
        <v>108</v>
      </c>
      <c r="C21" s="24">
        <v>4.5699999999999998E-2</v>
      </c>
    </row>
    <row r="22" spans="1:3" x14ac:dyDescent="0.2">
      <c r="A22" s="23" t="s">
        <v>82</v>
      </c>
      <c r="B22" s="11" t="s">
        <v>109</v>
      </c>
      <c r="C22" s="24">
        <v>4.6300000000000001E-2</v>
      </c>
    </row>
    <row r="23" spans="1:3" x14ac:dyDescent="0.2">
      <c r="A23" s="23" t="s">
        <v>83</v>
      </c>
      <c r="B23" s="11" t="s">
        <v>110</v>
      </c>
      <c r="C23" s="24">
        <v>6.4799999999999996E-2</v>
      </c>
    </row>
    <row r="24" spans="1:3" x14ac:dyDescent="0.2">
      <c r="A24" s="23" t="s">
        <v>84</v>
      </c>
      <c r="B24" s="11" t="s">
        <v>111</v>
      </c>
      <c r="C24" s="24">
        <v>5.4699999999999999E-2</v>
      </c>
    </row>
    <row r="25" spans="1:3" x14ac:dyDescent="0.2">
      <c r="A25" s="23" t="s">
        <v>85</v>
      </c>
      <c r="B25" s="11" t="s">
        <v>112</v>
      </c>
      <c r="C25" s="24">
        <v>5.7500000000000002E-2</v>
      </c>
    </row>
    <row r="26" spans="1:3" x14ac:dyDescent="0.2">
      <c r="A26" s="23" t="s">
        <v>86</v>
      </c>
      <c r="B26" s="11" t="s">
        <v>113</v>
      </c>
      <c r="C26" s="24">
        <v>6.3399999999999998E-2</v>
      </c>
    </row>
    <row r="27" spans="1:3" x14ac:dyDescent="0.2">
      <c r="A27" s="23" t="s">
        <v>87</v>
      </c>
      <c r="B27" s="11" t="s">
        <v>114</v>
      </c>
      <c r="C27" s="24">
        <v>5.4800000000000001E-2</v>
      </c>
    </row>
    <row r="28" spans="1:3" x14ac:dyDescent="0.2">
      <c r="A28" s="23" t="s">
        <v>88</v>
      </c>
      <c r="B28" s="11" t="s">
        <v>115</v>
      </c>
      <c r="C28" s="24">
        <v>4.2000000000000003E-2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J23"/>
  <sheetViews>
    <sheetView workbookViewId="0">
      <selection sqref="A1:J1"/>
    </sheetView>
  </sheetViews>
  <sheetFormatPr defaultColWidth="9.140625" defaultRowHeight="15" x14ac:dyDescent="0.2"/>
  <cols>
    <col min="1" max="1" width="6.42578125" style="7" bestFit="1" customWidth="1"/>
    <col min="2" max="2" width="11.28515625" style="7" bestFit="1" customWidth="1"/>
    <col min="3" max="3" width="10.85546875" style="7" bestFit="1" customWidth="1"/>
    <col min="4" max="4" width="12.140625" style="7" bestFit="1" customWidth="1"/>
    <col min="5" max="5" width="15.85546875" style="7" bestFit="1" customWidth="1"/>
    <col min="6" max="6" width="13.140625" style="7" bestFit="1" customWidth="1"/>
    <col min="7" max="7" width="15.140625" style="7" bestFit="1" customWidth="1"/>
    <col min="8" max="8" width="14.85546875" style="7" customWidth="1"/>
    <col min="9" max="9" width="11.5703125" style="7" customWidth="1"/>
    <col min="10" max="10" width="21" style="7" bestFit="1" customWidth="1"/>
    <col min="11" max="256" width="11.5703125" style="7" customWidth="1"/>
    <col min="257" max="16384" width="9.140625" style="7"/>
  </cols>
  <sheetData>
    <row r="1" spans="1:10" ht="27" customHeight="1" x14ac:dyDescent="0.2">
      <c r="A1" s="254" t="s">
        <v>116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s="27" customFormat="1" ht="30" x14ac:dyDescent="0.2">
      <c r="A2" s="25" t="s">
        <v>59</v>
      </c>
      <c r="B2" s="25" t="s">
        <v>60</v>
      </c>
      <c r="C2" s="25" t="s">
        <v>0</v>
      </c>
      <c r="D2" s="25" t="s">
        <v>53</v>
      </c>
      <c r="E2" s="25" t="s">
        <v>117</v>
      </c>
      <c r="F2" s="25" t="s">
        <v>118</v>
      </c>
      <c r="G2" s="25" t="s">
        <v>54</v>
      </c>
      <c r="H2" s="26" t="s">
        <v>119</v>
      </c>
      <c r="I2" s="25" t="s">
        <v>120</v>
      </c>
      <c r="J2" s="26" t="s">
        <v>121</v>
      </c>
    </row>
    <row r="3" spans="1:10" x14ac:dyDescent="0.2">
      <c r="A3" s="10" t="s">
        <v>71</v>
      </c>
      <c r="B3" s="28"/>
      <c r="C3" s="11" t="s">
        <v>122</v>
      </c>
      <c r="D3" s="11" t="s">
        <v>56</v>
      </c>
      <c r="E3" s="19">
        <v>602.34</v>
      </c>
      <c r="F3" s="89"/>
      <c r="G3" s="89"/>
      <c r="H3" s="90"/>
      <c r="I3" s="11">
        <v>100</v>
      </c>
      <c r="J3" s="90"/>
    </row>
    <row r="4" spans="1:10" x14ac:dyDescent="0.2">
      <c r="A4" s="10" t="s">
        <v>77</v>
      </c>
      <c r="B4" s="28"/>
      <c r="C4" s="11" t="s">
        <v>123</v>
      </c>
      <c r="D4" s="11" t="s">
        <v>57</v>
      </c>
      <c r="E4" s="19">
        <v>530.45000000000005</v>
      </c>
      <c r="F4" s="89"/>
      <c r="G4" s="89"/>
      <c r="H4" s="90"/>
      <c r="I4" s="11">
        <v>950</v>
      </c>
      <c r="J4" s="90"/>
    </row>
    <row r="5" spans="1:10" x14ac:dyDescent="0.2">
      <c r="A5" s="10" t="s">
        <v>86</v>
      </c>
      <c r="B5" s="28"/>
      <c r="C5" s="11" t="s">
        <v>124</v>
      </c>
      <c r="D5" s="11" t="s">
        <v>56</v>
      </c>
      <c r="E5" s="19">
        <v>350</v>
      </c>
      <c r="F5" s="89"/>
      <c r="G5" s="89"/>
      <c r="H5" s="90"/>
      <c r="I5" s="11">
        <v>580</v>
      </c>
      <c r="J5" s="90"/>
    </row>
    <row r="6" spans="1:10" x14ac:dyDescent="0.2">
      <c r="A6" s="10" t="s">
        <v>66</v>
      </c>
      <c r="B6" s="28"/>
      <c r="C6" s="11" t="s">
        <v>125</v>
      </c>
      <c r="D6" s="11" t="s">
        <v>57</v>
      </c>
      <c r="E6" s="19">
        <v>250</v>
      </c>
      <c r="F6" s="89"/>
      <c r="G6" s="89"/>
      <c r="H6" s="90"/>
      <c r="I6" s="11">
        <v>75</v>
      </c>
      <c r="J6" s="90"/>
    </row>
    <row r="7" spans="1:10" x14ac:dyDescent="0.2">
      <c r="A7" s="10" t="s">
        <v>75</v>
      </c>
      <c r="B7" s="28"/>
      <c r="C7" s="11" t="s">
        <v>126</v>
      </c>
      <c r="D7" s="11" t="s">
        <v>129</v>
      </c>
      <c r="E7" s="19">
        <v>1500</v>
      </c>
      <c r="F7" s="89"/>
      <c r="G7" s="89"/>
      <c r="H7" s="90"/>
      <c r="I7" s="11">
        <v>125</v>
      </c>
      <c r="J7" s="90"/>
    </row>
    <row r="8" spans="1:10" x14ac:dyDescent="0.2">
      <c r="A8" s="10" t="s">
        <v>72</v>
      </c>
      <c r="B8" s="28"/>
      <c r="C8" s="11" t="s">
        <v>127</v>
      </c>
      <c r="D8" s="11" t="s">
        <v>57</v>
      </c>
      <c r="E8" s="19">
        <v>450</v>
      </c>
      <c r="F8" s="89"/>
      <c r="G8" s="89"/>
      <c r="H8" s="90"/>
      <c r="I8" s="11">
        <v>880</v>
      </c>
      <c r="J8" s="90"/>
    </row>
    <row r="9" spans="1:10" x14ac:dyDescent="0.2">
      <c r="A9" s="10" t="s">
        <v>77</v>
      </c>
      <c r="B9" s="28"/>
      <c r="C9" s="11" t="s">
        <v>128</v>
      </c>
      <c r="D9" s="11" t="s">
        <v>55</v>
      </c>
      <c r="E9" s="19">
        <v>2000</v>
      </c>
      <c r="F9" s="89"/>
      <c r="G9" s="89"/>
      <c r="H9" s="90"/>
      <c r="I9" s="11">
        <v>750</v>
      </c>
      <c r="J9" s="90"/>
    </row>
    <row r="10" spans="1:10" x14ac:dyDescent="0.2">
      <c r="A10" s="10" t="s">
        <v>86</v>
      </c>
      <c r="B10" s="28"/>
      <c r="C10" s="11" t="s">
        <v>128</v>
      </c>
      <c r="D10" s="11" t="s">
        <v>58</v>
      </c>
      <c r="E10" s="19">
        <v>2100</v>
      </c>
      <c r="F10" s="89"/>
      <c r="G10" s="89"/>
      <c r="H10" s="90"/>
      <c r="I10" s="11">
        <v>1250</v>
      </c>
      <c r="J10" s="90"/>
    </row>
    <row r="11" spans="1:10" x14ac:dyDescent="0.2">
      <c r="A11" s="10" t="s">
        <v>74</v>
      </c>
      <c r="B11" s="28"/>
      <c r="C11" s="11" t="s">
        <v>128</v>
      </c>
      <c r="D11" s="11" t="s">
        <v>57</v>
      </c>
      <c r="E11" s="19">
        <v>1950</v>
      </c>
      <c r="F11" s="89"/>
      <c r="G11" s="89"/>
      <c r="H11" s="90"/>
      <c r="I11" s="11">
        <v>945</v>
      </c>
      <c r="J11" s="90"/>
    </row>
    <row r="12" spans="1:10" x14ac:dyDescent="0.2">
      <c r="I12" s="10" t="s">
        <v>130</v>
      </c>
      <c r="J12" s="90"/>
    </row>
    <row r="13" spans="1:10" x14ac:dyDescent="0.2">
      <c r="H13" s="10" t="s">
        <v>3</v>
      </c>
      <c r="I13" s="29">
        <v>0.05</v>
      </c>
      <c r="J13" s="90"/>
    </row>
    <row r="14" spans="1:10" x14ac:dyDescent="0.2">
      <c r="I14" s="10" t="s">
        <v>2</v>
      </c>
      <c r="J14" s="90"/>
    </row>
    <row r="17" spans="3:7" x14ac:dyDescent="0.2">
      <c r="C17" s="253" t="s">
        <v>170</v>
      </c>
      <c r="D17" s="253"/>
      <c r="E17" s="253"/>
      <c r="F17" s="253"/>
      <c r="G17" s="253"/>
    </row>
    <row r="18" spans="3:7" x14ac:dyDescent="0.2">
      <c r="C18" s="253"/>
      <c r="D18" s="253"/>
      <c r="E18" s="253"/>
      <c r="F18" s="253"/>
      <c r="G18" s="253"/>
    </row>
    <row r="19" spans="3:7" x14ac:dyDescent="0.2">
      <c r="C19" s="253"/>
      <c r="D19" s="253"/>
      <c r="E19" s="253"/>
      <c r="F19" s="253"/>
      <c r="G19" s="253"/>
    </row>
    <row r="20" spans="3:7" x14ac:dyDescent="0.2">
      <c r="C20" s="253"/>
      <c r="D20" s="253"/>
      <c r="E20" s="253"/>
      <c r="F20" s="253"/>
      <c r="G20" s="253"/>
    </row>
    <row r="21" spans="3:7" x14ac:dyDescent="0.2">
      <c r="C21" s="253"/>
      <c r="D21" s="253"/>
      <c r="E21" s="253"/>
      <c r="F21" s="253"/>
      <c r="G21" s="253"/>
    </row>
    <row r="22" spans="3:7" x14ac:dyDescent="0.2">
      <c r="C22" s="253"/>
      <c r="D22" s="253"/>
      <c r="E22" s="253"/>
      <c r="F22" s="253"/>
      <c r="G22" s="253"/>
    </row>
    <row r="23" spans="3:7" x14ac:dyDescent="0.2">
      <c r="C23" s="253"/>
      <c r="D23" s="253"/>
      <c r="E23" s="253"/>
      <c r="F23" s="253"/>
      <c r="G23" s="253"/>
    </row>
  </sheetData>
  <mergeCells count="2">
    <mergeCell ref="A1:J1"/>
    <mergeCell ref="C17:G23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129"/>
  <sheetViews>
    <sheetView topLeftCell="A16" workbookViewId="0"/>
  </sheetViews>
  <sheetFormatPr defaultRowHeight="12.75" x14ac:dyDescent="0.2"/>
  <cols>
    <col min="1" max="1" width="3.28515625" style="34" customWidth="1"/>
    <col min="2" max="2" width="10.7109375" customWidth="1"/>
    <col min="3" max="3" width="10.28515625" customWidth="1"/>
    <col min="4" max="4" width="22.42578125" customWidth="1"/>
    <col min="5" max="5" width="18.7109375" customWidth="1"/>
    <col min="6" max="6" width="20.85546875" customWidth="1"/>
  </cols>
  <sheetData>
    <row r="1" spans="1:7" s="38" customFormat="1" ht="18.75" thickBot="1" x14ac:dyDescent="0.3">
      <c r="A1" s="34"/>
      <c r="B1" s="35"/>
      <c r="C1" s="36"/>
      <c r="D1" s="37"/>
      <c r="E1" s="37"/>
      <c r="F1" s="37"/>
      <c r="G1" s="37"/>
    </row>
    <row r="2" spans="1:7" s="38" customFormat="1" ht="18.75" thickBot="1" x14ac:dyDescent="0.3">
      <c r="A2" s="255" t="s">
        <v>192</v>
      </c>
      <c r="B2" s="256"/>
      <c r="C2" s="256"/>
      <c r="D2" s="256"/>
      <c r="E2" s="256"/>
      <c r="F2" s="257"/>
      <c r="G2" s="37"/>
    </row>
    <row r="3" spans="1:7" s="38" customFormat="1" ht="18" x14ac:dyDescent="0.25">
      <c r="A3" s="34">
        <v>1</v>
      </c>
      <c r="B3" s="35" t="s">
        <v>193</v>
      </c>
      <c r="C3" s="36"/>
      <c r="D3" s="37"/>
      <c r="E3" s="37"/>
      <c r="F3" s="37"/>
      <c r="G3" s="37"/>
    </row>
    <row r="4" spans="1:7" s="38" customFormat="1" ht="18" x14ac:dyDescent="0.25">
      <c r="A4" s="34"/>
      <c r="B4" s="35"/>
      <c r="C4" s="36"/>
      <c r="D4" s="37"/>
      <c r="E4" s="37"/>
      <c r="F4" s="37"/>
      <c r="G4" s="37"/>
    </row>
    <row r="5" spans="1:7" x14ac:dyDescent="0.2">
      <c r="A5" s="34" t="s">
        <v>194</v>
      </c>
      <c r="B5" s="39" t="s">
        <v>195</v>
      </c>
      <c r="C5" s="40"/>
      <c r="D5" s="40"/>
      <c r="E5" s="40"/>
      <c r="F5" s="40"/>
      <c r="G5" s="40"/>
    </row>
    <row r="6" spans="1:7" ht="13.5" thickBot="1" x14ac:dyDescent="0.25">
      <c r="B6" s="40"/>
      <c r="C6" s="40"/>
      <c r="D6" s="40"/>
      <c r="E6" s="40"/>
      <c r="F6" s="40"/>
      <c r="G6" s="40"/>
    </row>
    <row r="7" spans="1:7" ht="16.5" thickBot="1" x14ac:dyDescent="0.3">
      <c r="B7" s="40"/>
      <c r="C7" s="40"/>
      <c r="D7" s="41" t="s">
        <v>196</v>
      </c>
      <c r="E7" s="42" t="s">
        <v>197</v>
      </c>
      <c r="F7" s="43" t="s">
        <v>198</v>
      </c>
      <c r="G7" s="40"/>
    </row>
    <row r="8" spans="1:7" ht="13.5" thickBot="1" x14ac:dyDescent="0.25">
      <c r="B8" s="40"/>
      <c r="C8" s="40"/>
      <c r="D8" s="44">
        <v>39384</v>
      </c>
      <c r="E8" s="45">
        <v>39438</v>
      </c>
      <c r="F8" s="46"/>
      <c r="G8" s="47"/>
    </row>
    <row r="9" spans="1:7" x14ac:dyDescent="0.2">
      <c r="B9" s="40"/>
      <c r="C9" s="40"/>
      <c r="D9" s="40"/>
      <c r="E9" s="40"/>
      <c r="F9" s="40"/>
      <c r="G9" s="47"/>
    </row>
    <row r="10" spans="1:7" x14ac:dyDescent="0.2">
      <c r="B10" s="48" t="s">
        <v>199</v>
      </c>
      <c r="C10" s="49" t="str">
        <f>E8-D8&amp;" dias"</f>
        <v>54 dias</v>
      </c>
      <c r="D10" s="40"/>
      <c r="E10" s="40"/>
      <c r="F10" s="40"/>
      <c r="G10" s="47"/>
    </row>
    <row r="12" spans="1:7" x14ac:dyDescent="0.2">
      <c r="A12" s="34" t="s">
        <v>200</v>
      </c>
      <c r="B12" s="39" t="s">
        <v>201</v>
      </c>
      <c r="C12" s="40"/>
      <c r="D12" s="40"/>
      <c r="E12" s="40"/>
      <c r="F12" s="40"/>
    </row>
    <row r="13" spans="1:7" ht="13.5" thickBot="1" x14ac:dyDescent="0.25">
      <c r="B13" s="40"/>
      <c r="C13" s="40"/>
      <c r="D13" s="40"/>
      <c r="E13" s="40"/>
      <c r="F13" s="40"/>
    </row>
    <row r="14" spans="1:7" ht="16.5" thickBot="1" x14ac:dyDescent="0.3">
      <c r="B14" s="40"/>
      <c r="C14" s="40"/>
      <c r="D14" s="41" t="s">
        <v>202</v>
      </c>
      <c r="E14" s="42" t="s">
        <v>197</v>
      </c>
      <c r="F14" s="43" t="s">
        <v>198</v>
      </c>
    </row>
    <row r="15" spans="1:7" ht="13.5" thickBot="1" x14ac:dyDescent="0.25">
      <c r="B15" s="40"/>
      <c r="C15" s="40"/>
      <c r="D15" s="44">
        <v>39631</v>
      </c>
      <c r="E15" s="45">
        <v>39670</v>
      </c>
      <c r="F15" s="46"/>
    </row>
    <row r="16" spans="1:7" x14ac:dyDescent="0.2">
      <c r="B16" s="40"/>
      <c r="C16" s="40"/>
      <c r="D16" s="40"/>
      <c r="E16" s="40"/>
      <c r="F16" s="40"/>
    </row>
    <row r="17" spans="1:6" x14ac:dyDescent="0.2">
      <c r="B17" s="48" t="s">
        <v>199</v>
      </c>
      <c r="C17" s="49" t="str">
        <f>E15-D15&amp;" dias"</f>
        <v>39 dias</v>
      </c>
      <c r="D17" s="40"/>
      <c r="E17" s="40"/>
      <c r="F17" s="40"/>
    </row>
    <row r="19" spans="1:6" x14ac:dyDescent="0.2">
      <c r="A19" s="34" t="s">
        <v>203</v>
      </c>
      <c r="B19" s="39" t="s">
        <v>204</v>
      </c>
      <c r="C19" s="40"/>
      <c r="D19" s="40"/>
      <c r="E19" s="40"/>
      <c r="F19" s="40"/>
    </row>
    <row r="20" spans="1:6" ht="13.5" thickBot="1" x14ac:dyDescent="0.25">
      <c r="B20" s="40"/>
      <c r="C20" s="40"/>
      <c r="D20" s="40"/>
      <c r="E20" s="40"/>
      <c r="F20" s="40"/>
    </row>
    <row r="21" spans="1:6" ht="16.5" thickBot="1" x14ac:dyDescent="0.3">
      <c r="B21" s="40"/>
      <c r="C21" s="40"/>
      <c r="D21" s="50" t="s">
        <v>205</v>
      </c>
      <c r="E21" s="42" t="s">
        <v>206</v>
      </c>
      <c r="F21" s="51" t="s">
        <v>207</v>
      </c>
    </row>
    <row r="22" spans="1:6" ht="13.5" thickBot="1" x14ac:dyDescent="0.25">
      <c r="B22" s="40"/>
      <c r="C22" s="40"/>
      <c r="D22" s="44">
        <v>39633</v>
      </c>
      <c r="E22" s="52">
        <v>63</v>
      </c>
      <c r="F22" s="53"/>
    </row>
    <row r="23" spans="1:6" x14ac:dyDescent="0.2">
      <c r="B23" s="40"/>
      <c r="C23" s="40"/>
      <c r="D23" s="40"/>
      <c r="E23" s="40"/>
      <c r="F23" s="40"/>
    </row>
    <row r="24" spans="1:6" x14ac:dyDescent="0.2">
      <c r="B24" s="48" t="s">
        <v>199</v>
      </c>
      <c r="C24" s="54">
        <f>D22+E22</f>
        <v>39696</v>
      </c>
      <c r="D24" s="40"/>
      <c r="E24" s="40"/>
      <c r="F24" s="40"/>
    </row>
    <row r="26" spans="1:6" x14ac:dyDescent="0.2">
      <c r="A26" s="34" t="s">
        <v>208</v>
      </c>
      <c r="B26" s="39" t="s">
        <v>209</v>
      </c>
      <c r="C26" s="40"/>
      <c r="D26" s="40"/>
      <c r="E26" s="40"/>
      <c r="F26" s="40"/>
    </row>
    <row r="27" spans="1:6" ht="13.5" thickBot="1" x14ac:dyDescent="0.25">
      <c r="B27" s="40"/>
      <c r="C27" s="40"/>
      <c r="D27" s="40"/>
      <c r="E27" s="40"/>
      <c r="F27" s="40"/>
    </row>
    <row r="28" spans="1:6" ht="16.5" thickBot="1" x14ac:dyDescent="0.3">
      <c r="B28" s="40"/>
      <c r="C28" s="40"/>
      <c r="D28" s="41" t="s">
        <v>196</v>
      </c>
      <c r="E28" s="55" t="s">
        <v>210</v>
      </c>
      <c r="F28" s="43" t="s">
        <v>211</v>
      </c>
    </row>
    <row r="29" spans="1:6" ht="13.5" thickBot="1" x14ac:dyDescent="0.25">
      <c r="B29" s="40"/>
      <c r="C29" s="40"/>
      <c r="D29" s="44">
        <v>39428</v>
      </c>
      <c r="E29" s="56">
        <v>123</v>
      </c>
      <c r="F29" s="53"/>
    </row>
    <row r="30" spans="1:6" x14ac:dyDescent="0.2">
      <c r="B30" s="40"/>
      <c r="C30" s="40"/>
      <c r="D30" s="40"/>
      <c r="E30" s="40"/>
      <c r="F30" s="40"/>
    </row>
    <row r="31" spans="1:6" x14ac:dyDescent="0.2">
      <c r="B31" s="48" t="s">
        <v>199</v>
      </c>
      <c r="C31" s="54">
        <f>D29+E29</f>
        <v>39551</v>
      </c>
      <c r="D31" s="40"/>
      <c r="E31" s="40"/>
      <c r="F31" s="40"/>
    </row>
    <row r="33" spans="1:6" x14ac:dyDescent="0.2">
      <c r="A33" s="34" t="s">
        <v>212</v>
      </c>
      <c r="B33" s="39" t="s">
        <v>213</v>
      </c>
    </row>
    <row r="34" spans="1:6" x14ac:dyDescent="0.2">
      <c r="B34" s="39" t="s">
        <v>214</v>
      </c>
    </row>
    <row r="35" spans="1:6" ht="13.5" thickBot="1" x14ac:dyDescent="0.25"/>
    <row r="36" spans="1:6" ht="16.5" thickBot="1" x14ac:dyDescent="0.3">
      <c r="B36" s="40"/>
      <c r="C36" s="40"/>
      <c r="D36" s="41" t="s">
        <v>207</v>
      </c>
      <c r="E36" s="55" t="s">
        <v>210</v>
      </c>
      <c r="F36" s="43" t="s">
        <v>205</v>
      </c>
    </row>
    <row r="37" spans="1:6" ht="13.5" thickBot="1" x14ac:dyDescent="0.25">
      <c r="B37" s="40"/>
      <c r="C37" s="40"/>
      <c r="D37" s="44">
        <v>39384</v>
      </c>
      <c r="E37" s="56">
        <v>63</v>
      </c>
      <c r="F37" s="53"/>
    </row>
    <row r="38" spans="1:6" x14ac:dyDescent="0.2">
      <c r="B38" s="40"/>
      <c r="C38" s="40"/>
      <c r="D38" s="40"/>
      <c r="E38" s="40"/>
      <c r="F38" s="40"/>
    </row>
    <row r="39" spans="1:6" x14ac:dyDescent="0.2">
      <c r="B39" s="48" t="s">
        <v>199</v>
      </c>
      <c r="C39" s="54">
        <f>D37-E37</f>
        <v>39321</v>
      </c>
      <c r="D39" s="40"/>
      <c r="E39" s="40"/>
      <c r="F39" s="40"/>
    </row>
    <row r="40" spans="1:6" ht="13.5" thickBot="1" x14ac:dyDescent="0.25"/>
    <row r="41" spans="1:6" ht="18.75" thickBot="1" x14ac:dyDescent="0.3">
      <c r="A41" s="258" t="s">
        <v>215</v>
      </c>
      <c r="B41" s="259"/>
      <c r="C41" s="259"/>
      <c r="D41" s="259"/>
      <c r="E41" s="259"/>
      <c r="F41" s="260"/>
    </row>
    <row r="42" spans="1:6" ht="18.75" x14ac:dyDescent="0.3">
      <c r="A42" s="57">
        <v>1</v>
      </c>
      <c r="B42" s="58" t="s">
        <v>193</v>
      </c>
      <c r="C42" s="59"/>
      <c r="D42" s="59"/>
      <c r="E42" s="37"/>
      <c r="F42" s="37"/>
    </row>
    <row r="43" spans="1:6" ht="18.75" x14ac:dyDescent="0.3">
      <c r="A43" s="57"/>
      <c r="B43" s="59"/>
      <c r="C43" s="59"/>
      <c r="D43" s="59"/>
      <c r="E43" s="37"/>
      <c r="F43" s="37"/>
    </row>
    <row r="44" spans="1:6" x14ac:dyDescent="0.2">
      <c r="A44" s="60" t="s">
        <v>194</v>
      </c>
      <c r="B44" s="39" t="s">
        <v>216</v>
      </c>
      <c r="C44" s="40"/>
      <c r="D44" s="40"/>
      <c r="E44" s="40"/>
      <c r="F44" s="40"/>
    </row>
    <row r="45" spans="1:6" ht="13.5" thickBot="1" x14ac:dyDescent="0.25">
      <c r="A45" s="60"/>
      <c r="B45" s="40"/>
      <c r="C45" s="40"/>
      <c r="D45" s="40"/>
      <c r="E45" s="40"/>
      <c r="F45" s="40"/>
    </row>
    <row r="46" spans="1:6" ht="16.5" thickBot="1" x14ac:dyDescent="0.3">
      <c r="A46" s="60"/>
      <c r="B46" s="40"/>
      <c r="C46" s="40"/>
      <c r="D46" s="41" t="s">
        <v>196</v>
      </c>
      <c r="E46" s="61" t="s">
        <v>197</v>
      </c>
      <c r="F46" s="43" t="s">
        <v>217</v>
      </c>
    </row>
    <row r="47" spans="1:6" ht="13.5" thickBot="1" x14ac:dyDescent="0.25">
      <c r="A47" s="60"/>
      <c r="B47" s="40"/>
      <c r="C47" s="40"/>
      <c r="D47" s="44">
        <v>39384</v>
      </c>
      <c r="E47" s="62">
        <v>39438</v>
      </c>
      <c r="F47" s="46"/>
    </row>
    <row r="48" spans="1:6" x14ac:dyDescent="0.2">
      <c r="A48" s="60"/>
      <c r="B48" s="63" t="s">
        <v>218</v>
      </c>
      <c r="C48" s="40"/>
      <c r="D48" s="40"/>
      <c r="E48" s="40"/>
      <c r="F48" s="40"/>
    </row>
    <row r="49" spans="1:6" x14ac:dyDescent="0.2">
      <c r="A49" s="60"/>
      <c r="B49" s="64">
        <v>39388</v>
      </c>
      <c r="C49" s="40"/>
      <c r="D49" s="40"/>
      <c r="E49" s="40"/>
      <c r="F49" s="40"/>
    </row>
    <row r="50" spans="1:6" x14ac:dyDescent="0.2">
      <c r="A50" s="60"/>
      <c r="B50" s="64">
        <v>39401</v>
      </c>
      <c r="C50" s="40"/>
      <c r="D50" s="40"/>
      <c r="E50" s="40"/>
      <c r="F50" s="40"/>
    </row>
    <row r="51" spans="1:6" x14ac:dyDescent="0.2">
      <c r="A51" s="60"/>
      <c r="B51" s="40"/>
      <c r="C51" s="40"/>
      <c r="D51" s="40"/>
      <c r="E51" s="40"/>
      <c r="F51" s="40"/>
    </row>
    <row r="52" spans="1:6" x14ac:dyDescent="0.2">
      <c r="A52" s="60"/>
      <c r="B52" s="48" t="s">
        <v>199</v>
      </c>
      <c r="C52" s="49" t="str">
        <f>NETWORKDAYS(D47,E47,B49:B50)&amp;" dias úteis"</f>
        <v>38 dias úteis</v>
      </c>
      <c r="D52" s="40"/>
      <c r="E52" s="40"/>
      <c r="F52" s="40"/>
    </row>
    <row r="53" spans="1:6" x14ac:dyDescent="0.2">
      <c r="A53" s="60"/>
    </row>
    <row r="54" spans="1:6" x14ac:dyDescent="0.2">
      <c r="A54" s="60"/>
    </row>
    <row r="55" spans="1:6" x14ac:dyDescent="0.2">
      <c r="A55" s="60" t="s">
        <v>200</v>
      </c>
      <c r="B55" s="39" t="s">
        <v>219</v>
      </c>
      <c r="C55" s="40"/>
      <c r="D55" s="40"/>
      <c r="E55" s="40"/>
      <c r="F55" s="40"/>
    </row>
    <row r="56" spans="1:6" x14ac:dyDescent="0.2">
      <c r="A56" s="60"/>
      <c r="B56" s="39" t="s">
        <v>220</v>
      </c>
      <c r="C56" s="40"/>
      <c r="D56" s="40"/>
      <c r="E56" s="40"/>
      <c r="F56" s="40"/>
    </row>
    <row r="57" spans="1:6" ht="13.5" thickBot="1" x14ac:dyDescent="0.25">
      <c r="A57" s="60"/>
      <c r="B57" s="65"/>
      <c r="C57" s="40"/>
      <c r="D57" s="40"/>
      <c r="E57" s="40"/>
      <c r="F57" s="40"/>
    </row>
    <row r="58" spans="1:6" ht="16.5" thickBot="1" x14ac:dyDescent="0.3">
      <c r="A58" s="60"/>
      <c r="B58" s="40"/>
      <c r="C58" s="40"/>
      <c r="D58" s="41" t="s">
        <v>221</v>
      </c>
      <c r="E58" s="66" t="s">
        <v>222</v>
      </c>
      <c r="F58" s="43" t="s">
        <v>223</v>
      </c>
    </row>
    <row r="59" spans="1:6" ht="13.5" thickBot="1" x14ac:dyDescent="0.25">
      <c r="A59" s="60"/>
      <c r="B59" s="40"/>
      <c r="C59" s="40"/>
      <c r="D59" s="44">
        <v>39625</v>
      </c>
      <c r="E59" s="67">
        <v>60</v>
      </c>
      <c r="F59" s="53"/>
    </row>
    <row r="60" spans="1:6" x14ac:dyDescent="0.2">
      <c r="A60" s="60"/>
      <c r="B60" s="63" t="s">
        <v>218</v>
      </c>
      <c r="C60" s="40"/>
      <c r="D60" s="40"/>
      <c r="E60" s="40"/>
      <c r="F60" s="40"/>
    </row>
    <row r="61" spans="1:6" x14ac:dyDescent="0.2">
      <c r="A61" s="60"/>
      <c r="B61" s="64">
        <v>39698</v>
      </c>
      <c r="C61" s="40"/>
      <c r="D61" s="40"/>
      <c r="E61" s="40"/>
      <c r="F61" s="40"/>
    </row>
    <row r="62" spans="1:6" x14ac:dyDescent="0.2">
      <c r="A62" s="60"/>
      <c r="B62" s="64">
        <v>39733</v>
      </c>
      <c r="C62" s="40"/>
      <c r="D62" s="40"/>
      <c r="E62" s="40"/>
      <c r="F62" s="40"/>
    </row>
    <row r="63" spans="1:6" x14ac:dyDescent="0.2">
      <c r="A63" s="60"/>
      <c r="B63" s="40"/>
      <c r="C63" s="40"/>
      <c r="D63" s="40"/>
      <c r="E63" s="40"/>
      <c r="F63" s="40"/>
    </row>
    <row r="64" spans="1:6" x14ac:dyDescent="0.2">
      <c r="A64" s="60"/>
      <c r="B64" s="48" t="s">
        <v>199</v>
      </c>
      <c r="C64" s="54">
        <f>WORKDAY(D59,E59,B61:B62)</f>
        <v>39709</v>
      </c>
      <c r="D64" s="40"/>
      <c r="E64" s="40"/>
      <c r="F64" s="40"/>
    </row>
    <row r="65" spans="1:6" x14ac:dyDescent="0.2">
      <c r="A65" s="60"/>
    </row>
    <row r="66" spans="1:6" x14ac:dyDescent="0.2">
      <c r="A66" s="60" t="s">
        <v>203</v>
      </c>
      <c r="B66" s="39" t="s">
        <v>209</v>
      </c>
      <c r="C66" s="40"/>
      <c r="D66" s="40"/>
      <c r="E66" s="40"/>
      <c r="F66" s="40"/>
    </row>
    <row r="67" spans="1:6" ht="13.5" thickBot="1" x14ac:dyDescent="0.25">
      <c r="A67" s="60"/>
      <c r="B67" s="40"/>
      <c r="C67" s="40"/>
      <c r="D67" s="40"/>
      <c r="E67" s="40"/>
      <c r="F67" s="40"/>
    </row>
    <row r="68" spans="1:6" ht="16.5" thickBot="1" x14ac:dyDescent="0.3">
      <c r="A68" s="60"/>
      <c r="B68" s="40"/>
      <c r="C68" s="40"/>
      <c r="D68" s="41" t="s">
        <v>196</v>
      </c>
      <c r="E68" s="66" t="s">
        <v>224</v>
      </c>
      <c r="F68" s="43" t="s">
        <v>211</v>
      </c>
    </row>
    <row r="69" spans="1:6" ht="13.5" thickBot="1" x14ac:dyDescent="0.25">
      <c r="A69" s="60"/>
      <c r="B69" s="40"/>
      <c r="C69" s="40"/>
      <c r="D69" s="44">
        <v>39631</v>
      </c>
      <c r="E69" s="68">
        <v>42</v>
      </c>
      <c r="F69" s="53"/>
    </row>
    <row r="70" spans="1:6" x14ac:dyDescent="0.2">
      <c r="A70" s="60"/>
      <c r="B70" s="63" t="s">
        <v>218</v>
      </c>
      <c r="C70" s="40"/>
      <c r="D70" s="40"/>
      <c r="E70" s="40"/>
      <c r="F70" s="40"/>
    </row>
    <row r="71" spans="1:6" x14ac:dyDescent="0.2">
      <c r="A71" s="60"/>
      <c r="B71" s="64">
        <v>39698</v>
      </c>
      <c r="C71" s="40"/>
      <c r="D71" s="40"/>
      <c r="E71" s="40"/>
      <c r="F71" s="40"/>
    </row>
    <row r="72" spans="1:6" x14ac:dyDescent="0.2">
      <c r="A72" s="60"/>
      <c r="B72" s="40"/>
      <c r="C72" s="40"/>
      <c r="D72" s="40"/>
      <c r="E72" s="40"/>
      <c r="F72" s="40"/>
    </row>
    <row r="73" spans="1:6" x14ac:dyDescent="0.2">
      <c r="A73" s="60"/>
      <c r="B73" s="48" t="s">
        <v>199</v>
      </c>
      <c r="C73" s="54">
        <f>WORKDAY(D69,E69,B71)</f>
        <v>39689</v>
      </c>
      <c r="D73" s="40"/>
      <c r="E73" s="40"/>
      <c r="F73" s="40"/>
    </row>
    <row r="74" spans="1:6" x14ac:dyDescent="0.2">
      <c r="A74" s="60"/>
    </row>
    <row r="75" spans="1:6" x14ac:dyDescent="0.2">
      <c r="A75" s="60" t="s">
        <v>208</v>
      </c>
      <c r="B75" s="39" t="s">
        <v>225</v>
      </c>
    </row>
    <row r="76" spans="1:6" x14ac:dyDescent="0.2">
      <c r="A76" s="60"/>
      <c r="B76" s="39" t="s">
        <v>214</v>
      </c>
    </row>
    <row r="77" spans="1:6" ht="13.5" thickBot="1" x14ac:dyDescent="0.25">
      <c r="A77" s="60"/>
    </row>
    <row r="78" spans="1:6" ht="16.5" thickBot="1" x14ac:dyDescent="0.3">
      <c r="A78" s="60"/>
      <c r="B78" s="40"/>
      <c r="C78" s="40"/>
      <c r="D78" s="41" t="s">
        <v>207</v>
      </c>
      <c r="E78" s="66" t="s">
        <v>224</v>
      </c>
      <c r="F78" s="43" t="s">
        <v>205</v>
      </c>
    </row>
    <row r="79" spans="1:6" ht="13.5" thickBot="1" x14ac:dyDescent="0.25">
      <c r="A79" s="60"/>
      <c r="B79" s="40"/>
      <c r="C79" s="40"/>
      <c r="D79" s="44">
        <v>39384</v>
      </c>
      <c r="E79" s="68">
        <v>63</v>
      </c>
      <c r="F79" s="53"/>
    </row>
    <row r="80" spans="1:6" x14ac:dyDescent="0.2">
      <c r="A80" s="60"/>
      <c r="B80" s="63" t="s">
        <v>218</v>
      </c>
      <c r="C80" s="40"/>
      <c r="D80" s="40"/>
      <c r="E80" s="40"/>
      <c r="F80" s="40"/>
    </row>
    <row r="81" spans="1:7" x14ac:dyDescent="0.2">
      <c r="A81" s="60"/>
      <c r="B81" s="64">
        <v>39332</v>
      </c>
      <c r="C81" s="40"/>
      <c r="D81" s="40"/>
      <c r="E81" s="40"/>
      <c r="F81" s="40"/>
    </row>
    <row r="82" spans="1:7" x14ac:dyDescent="0.2">
      <c r="A82" s="60"/>
      <c r="B82" s="64">
        <v>39367</v>
      </c>
      <c r="C82" s="40"/>
      <c r="D82" s="40"/>
      <c r="E82" s="40"/>
      <c r="F82" s="40"/>
    </row>
    <row r="83" spans="1:7" x14ac:dyDescent="0.2">
      <c r="A83" s="60"/>
      <c r="B83" s="40"/>
      <c r="C83" s="69"/>
      <c r="D83" s="40"/>
      <c r="E83" s="40"/>
      <c r="F83" s="40"/>
    </row>
    <row r="84" spans="1:7" x14ac:dyDescent="0.2">
      <c r="A84" s="60"/>
      <c r="B84" s="48" t="s">
        <v>199</v>
      </c>
      <c r="C84" s="54">
        <f>WORKDAY(D79,-E79,B81:B82)</f>
        <v>39293</v>
      </c>
      <c r="D84" s="40"/>
      <c r="E84" s="40"/>
      <c r="F84" s="40"/>
    </row>
    <row r="85" spans="1:7" x14ac:dyDescent="0.2">
      <c r="A85" s="60"/>
    </row>
    <row r="88" spans="1:7" ht="13.5" thickBot="1" x14ac:dyDescent="0.25"/>
    <row r="89" spans="1:7" ht="18.75" thickBot="1" x14ac:dyDescent="0.3">
      <c r="A89" s="258" t="s">
        <v>226</v>
      </c>
      <c r="B89" s="259"/>
      <c r="C89" s="259"/>
      <c r="D89" s="259"/>
      <c r="E89" s="259"/>
      <c r="F89" s="260"/>
    </row>
    <row r="90" spans="1:7" ht="18" x14ac:dyDescent="0.25">
      <c r="A90" s="34">
        <v>1</v>
      </c>
      <c r="B90" s="35" t="s">
        <v>193</v>
      </c>
      <c r="C90" s="35"/>
    </row>
    <row r="92" spans="1:7" x14ac:dyDescent="0.2">
      <c r="A92" s="34" t="s">
        <v>194</v>
      </c>
      <c r="B92" s="39" t="s">
        <v>227</v>
      </c>
      <c r="C92" s="39"/>
      <c r="D92" s="40"/>
      <c r="E92" s="40"/>
      <c r="F92" s="70"/>
      <c r="G92" s="40"/>
    </row>
    <row r="93" spans="1:7" ht="13.5" thickBot="1" x14ac:dyDescent="0.25">
      <c r="B93" s="40"/>
      <c r="C93" s="40"/>
      <c r="D93" s="40"/>
      <c r="E93" s="40"/>
      <c r="F93" s="40"/>
      <c r="G93" s="40"/>
    </row>
    <row r="94" spans="1:7" ht="13.5" thickBot="1" x14ac:dyDescent="0.25">
      <c r="B94" s="71"/>
      <c r="C94" s="40"/>
      <c r="D94" s="72" t="s">
        <v>202</v>
      </c>
      <c r="E94" s="73">
        <v>39629</v>
      </c>
      <c r="F94" s="40"/>
      <c r="G94" s="40"/>
    </row>
    <row r="95" spans="1:7" ht="13.5" thickBot="1" x14ac:dyDescent="0.25">
      <c r="B95" s="40"/>
      <c r="C95" s="40"/>
      <c r="D95" s="72" t="s">
        <v>228</v>
      </c>
      <c r="E95" s="74">
        <v>63</v>
      </c>
      <c r="F95" s="40"/>
      <c r="G95" s="40"/>
    </row>
    <row r="96" spans="1:7" ht="16.5" thickBot="1" x14ac:dyDescent="0.3">
      <c r="B96" s="75"/>
      <c r="C96" s="40"/>
      <c r="D96" s="76" t="s">
        <v>197</v>
      </c>
      <c r="E96" s="77"/>
      <c r="F96" s="47"/>
      <c r="G96" s="40"/>
    </row>
    <row r="97" spans="1:7" ht="16.5" thickBot="1" x14ac:dyDescent="0.3">
      <c r="B97" s="78"/>
      <c r="C97" s="40"/>
      <c r="D97" s="79" t="s">
        <v>229</v>
      </c>
      <c r="E97" s="80"/>
      <c r="F97" s="47"/>
      <c r="G97" s="40"/>
    </row>
    <row r="99" spans="1:7" x14ac:dyDescent="0.2">
      <c r="C99" s="34" t="s">
        <v>230</v>
      </c>
    </row>
    <row r="100" spans="1:7" x14ac:dyDescent="0.2">
      <c r="C100" s="81" t="s">
        <v>231</v>
      </c>
      <c r="D100" s="82">
        <f>E94+E95</f>
        <v>39692</v>
      </c>
    </row>
    <row r="101" spans="1:7" x14ac:dyDescent="0.2">
      <c r="C101" s="81" t="s">
        <v>232</v>
      </c>
      <c r="D101" s="83" t="str">
        <f>TEXT(D100,"dddd")</f>
        <v>segunda-feira</v>
      </c>
    </row>
    <row r="103" spans="1:7" x14ac:dyDescent="0.2">
      <c r="A103" s="34" t="s">
        <v>200</v>
      </c>
      <c r="B103" s="39" t="s">
        <v>233</v>
      </c>
      <c r="C103" s="84"/>
    </row>
    <row r="104" spans="1:7" ht="13.5" thickBot="1" x14ac:dyDescent="0.25"/>
    <row r="105" spans="1:7" ht="13.5" thickBot="1" x14ac:dyDescent="0.25">
      <c r="B105" s="71"/>
      <c r="C105" s="40"/>
      <c r="D105" s="72" t="s">
        <v>234</v>
      </c>
      <c r="E105" s="73">
        <f ca="1">TODAY()</f>
        <v>42892</v>
      </c>
    </row>
    <row r="106" spans="1:7" ht="13.5" thickBot="1" x14ac:dyDescent="0.25">
      <c r="B106" s="40"/>
      <c r="C106" s="40"/>
      <c r="D106" s="72" t="s">
        <v>228</v>
      </c>
      <c r="E106" s="74">
        <v>124</v>
      </c>
    </row>
    <row r="107" spans="1:7" ht="16.5" thickBot="1" x14ac:dyDescent="0.3">
      <c r="B107" s="75"/>
      <c r="C107" s="40"/>
      <c r="D107" s="76" t="s">
        <v>235</v>
      </c>
      <c r="E107" s="77"/>
    </row>
    <row r="108" spans="1:7" ht="16.5" thickBot="1" x14ac:dyDescent="0.3">
      <c r="B108" s="78"/>
      <c r="C108" s="40"/>
      <c r="D108" s="79" t="s">
        <v>229</v>
      </c>
      <c r="E108" s="80"/>
    </row>
    <row r="110" spans="1:7" x14ac:dyDescent="0.2">
      <c r="C110" s="34" t="s">
        <v>230</v>
      </c>
    </row>
    <row r="111" spans="1:7" x14ac:dyDescent="0.2">
      <c r="C111" s="81" t="s">
        <v>236</v>
      </c>
      <c r="D111" s="82">
        <f ca="1">E105-E106</f>
        <v>42768</v>
      </c>
    </row>
    <row r="112" spans="1:7" x14ac:dyDescent="0.2">
      <c r="C112" s="81" t="s">
        <v>232</v>
      </c>
      <c r="D112" s="83" t="str">
        <f ca="1">TEXT(E105-E106,"dddd")</f>
        <v>quinta-feira</v>
      </c>
    </row>
    <row r="115" spans="1:7" x14ac:dyDescent="0.2">
      <c r="A115" s="34" t="s">
        <v>203</v>
      </c>
      <c r="B115" s="39" t="s">
        <v>237</v>
      </c>
      <c r="C115" s="39"/>
      <c r="D115" s="85"/>
      <c r="E115" s="86"/>
      <c r="F115" s="86"/>
      <c r="G115" s="38"/>
    </row>
    <row r="116" spans="1:7" ht="13.5" thickBot="1" x14ac:dyDescent="0.25">
      <c r="B116" s="85"/>
      <c r="C116" s="85"/>
      <c r="D116" s="85"/>
      <c r="E116" s="86"/>
      <c r="F116" s="86"/>
      <c r="G116" s="38"/>
    </row>
    <row r="117" spans="1:7" ht="13.5" thickBot="1" x14ac:dyDescent="0.25">
      <c r="B117" s="39" t="s">
        <v>238</v>
      </c>
      <c r="C117" s="87">
        <v>18432</v>
      </c>
      <c r="D117" s="80"/>
      <c r="E117" s="85"/>
      <c r="F117" s="85"/>
      <c r="G117" s="38"/>
    </row>
    <row r="118" spans="1:7" x14ac:dyDescent="0.2">
      <c r="B118" s="85"/>
      <c r="C118" s="85"/>
      <c r="D118" s="85"/>
      <c r="E118" s="85"/>
      <c r="F118" s="85"/>
      <c r="G118" s="38"/>
    </row>
    <row r="119" spans="1:7" x14ac:dyDescent="0.2">
      <c r="B119" s="85"/>
      <c r="C119" s="6" t="s">
        <v>239</v>
      </c>
      <c r="D119" s="88"/>
      <c r="E119" s="88"/>
      <c r="F119" s="88"/>
      <c r="G119" s="86"/>
    </row>
    <row r="120" spans="1:7" x14ac:dyDescent="0.2">
      <c r="B120" s="85"/>
      <c r="C120" s="6" t="s">
        <v>240</v>
      </c>
      <c r="D120" s="88"/>
      <c r="E120" s="88"/>
      <c r="F120" s="88"/>
      <c r="G120" s="86"/>
    </row>
    <row r="121" spans="1:7" x14ac:dyDescent="0.2">
      <c r="B121" s="85"/>
      <c r="C121" s="85"/>
      <c r="D121" s="85"/>
      <c r="E121" s="85"/>
      <c r="F121" s="85"/>
      <c r="G121" s="38"/>
    </row>
    <row r="122" spans="1:7" x14ac:dyDescent="0.2">
      <c r="C122" s="34" t="s">
        <v>199</v>
      </c>
      <c r="D122" s="6" t="str">
        <f>TEXT(C117,"dddd")</f>
        <v>domingo</v>
      </c>
      <c r="E122" s="85"/>
      <c r="F122" s="85"/>
      <c r="G122" s="38"/>
    </row>
    <row r="123" spans="1:7" ht="13.5" thickBot="1" x14ac:dyDescent="0.25">
      <c r="B123" s="85"/>
      <c r="C123" s="85"/>
      <c r="D123" s="85"/>
      <c r="E123" s="85"/>
      <c r="F123" s="85"/>
      <c r="G123" s="38"/>
    </row>
    <row r="124" spans="1:7" ht="13.5" thickBot="1" x14ac:dyDescent="0.25">
      <c r="B124" s="85" t="s">
        <v>241</v>
      </c>
      <c r="C124" s="87">
        <v>32947</v>
      </c>
      <c r="D124" s="80"/>
      <c r="E124" s="85"/>
      <c r="F124" s="85"/>
      <c r="G124" s="38"/>
    </row>
    <row r="125" spans="1:7" x14ac:dyDescent="0.2">
      <c r="B125" s="85"/>
      <c r="C125" s="85"/>
      <c r="D125" s="85"/>
      <c r="E125" s="85"/>
      <c r="F125" s="85"/>
      <c r="G125" s="85"/>
    </row>
    <row r="126" spans="1:7" ht="15" x14ac:dyDescent="0.2">
      <c r="B126" s="85"/>
      <c r="C126" s="6" t="s">
        <v>242</v>
      </c>
      <c r="D126" s="85"/>
      <c r="E126" s="85"/>
      <c r="F126" s="85"/>
    </row>
    <row r="127" spans="1:7" x14ac:dyDescent="0.2">
      <c r="B127" s="85"/>
      <c r="C127" s="85"/>
      <c r="D127" s="85"/>
      <c r="E127" s="85"/>
      <c r="F127" s="85"/>
    </row>
    <row r="128" spans="1:7" x14ac:dyDescent="0.2">
      <c r="C128" s="34" t="s">
        <v>199</v>
      </c>
      <c r="D128" s="6" t="str">
        <f>TEXT(C124,"dddd")</f>
        <v>quinta-feira</v>
      </c>
      <c r="E128" s="85"/>
      <c r="F128" s="85"/>
    </row>
    <row r="129" spans="2:6" x14ac:dyDescent="0.2">
      <c r="B129" s="85"/>
      <c r="C129" s="85"/>
      <c r="D129" s="85"/>
      <c r="E129" s="85"/>
      <c r="F129" s="85"/>
    </row>
  </sheetData>
  <mergeCells count="3">
    <mergeCell ref="A2:F2"/>
    <mergeCell ref="A41:F41"/>
    <mergeCell ref="A89:F89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6"/>
  <sheetViews>
    <sheetView zoomScaleNormal="100" workbookViewId="0">
      <selection activeCell="F8" sqref="F8:F33"/>
    </sheetView>
  </sheetViews>
  <sheetFormatPr defaultColWidth="9.140625" defaultRowHeight="15" x14ac:dyDescent="0.2"/>
  <cols>
    <col min="1" max="1" width="15.5703125" style="7" bestFit="1" customWidth="1"/>
    <col min="2" max="2" width="14.140625" style="7" bestFit="1" customWidth="1"/>
    <col min="3" max="3" width="12.85546875" style="7" bestFit="1" customWidth="1"/>
    <col min="4" max="4" width="12.5703125" style="7" bestFit="1" customWidth="1"/>
    <col min="5" max="5" width="13.5703125" style="7" customWidth="1"/>
    <col min="6" max="6" width="12.5703125" style="7" bestFit="1" customWidth="1"/>
    <col min="7" max="7" width="3.7109375" style="7" customWidth="1"/>
    <col min="8" max="8" width="17" style="7" customWidth="1"/>
    <col min="9" max="9" width="15.85546875" style="7" customWidth="1"/>
    <col min="10" max="10" width="12" style="7" customWidth="1"/>
    <col min="11" max="11" width="14.85546875" style="7" customWidth="1"/>
    <col min="12" max="12" width="9.42578125" style="7" customWidth="1"/>
    <col min="13" max="13" width="25.140625" style="7" customWidth="1"/>
    <col min="14" max="14" width="19.140625" style="7" customWidth="1"/>
    <col min="15" max="16384" width="9.140625" style="7"/>
  </cols>
  <sheetData>
    <row r="1" spans="1:14" ht="30" x14ac:dyDescent="0.2">
      <c r="A1" s="33" t="s">
        <v>8</v>
      </c>
      <c r="B1" s="33" t="s">
        <v>47</v>
      </c>
      <c r="C1" s="33" t="s">
        <v>48</v>
      </c>
      <c r="D1" s="33" t="s">
        <v>172</v>
      </c>
      <c r="E1" s="33" t="s">
        <v>5</v>
      </c>
      <c r="F1" s="33" t="s">
        <v>173</v>
      </c>
    </row>
    <row r="2" spans="1:14" hidden="1" x14ac:dyDescent="0.2">
      <c r="A2" s="11" t="s">
        <v>174</v>
      </c>
      <c r="B2" s="11" t="s">
        <v>175</v>
      </c>
      <c r="C2" s="11" t="s">
        <v>176</v>
      </c>
      <c r="D2" s="32">
        <v>1.3</v>
      </c>
      <c r="E2" s="11">
        <v>21</v>
      </c>
      <c r="F2" s="32">
        <f t="shared" ref="F2:F31" si="0">D2*E2</f>
        <v>27.3</v>
      </c>
    </row>
    <row r="3" spans="1:14" hidden="1" x14ac:dyDescent="0.2">
      <c r="A3" s="11" t="s">
        <v>49</v>
      </c>
      <c r="B3" s="11" t="s">
        <v>175</v>
      </c>
      <c r="C3" s="11" t="s">
        <v>176</v>
      </c>
      <c r="D3" s="32">
        <v>1.7010000000000001</v>
      </c>
      <c r="E3" s="11">
        <v>15</v>
      </c>
      <c r="F3" s="32">
        <f t="shared" si="0"/>
        <v>25.515000000000001</v>
      </c>
    </row>
    <row r="4" spans="1:14" hidden="1" x14ac:dyDescent="0.2">
      <c r="A4" s="11" t="s">
        <v>50</v>
      </c>
      <c r="B4" s="11" t="s">
        <v>175</v>
      </c>
      <c r="C4" s="11" t="s">
        <v>176</v>
      </c>
      <c r="D4" s="32">
        <v>1.5</v>
      </c>
      <c r="E4" s="11">
        <v>15</v>
      </c>
      <c r="F4" s="32">
        <f t="shared" si="0"/>
        <v>22.5</v>
      </c>
      <c r="H4" s="261" t="s">
        <v>177</v>
      </c>
      <c r="I4" s="262"/>
      <c r="J4" s="262"/>
      <c r="K4" s="262"/>
      <c r="L4" s="262"/>
      <c r="M4" s="263"/>
      <c r="N4" s="165">
        <f>AVERAGEIF(A2:A33,"Compras",F2:F33)</f>
        <v>19.2</v>
      </c>
    </row>
    <row r="5" spans="1:14" hidden="1" x14ac:dyDescent="0.2">
      <c r="A5" s="11" t="s">
        <v>6</v>
      </c>
      <c r="B5" s="11" t="s">
        <v>175</v>
      </c>
      <c r="C5" s="11" t="s">
        <v>176</v>
      </c>
      <c r="D5" s="32">
        <v>1.5</v>
      </c>
      <c r="E5" s="11">
        <v>14</v>
      </c>
      <c r="F5" s="32">
        <f t="shared" si="0"/>
        <v>21</v>
      </c>
      <c r="H5" s="261" t="s">
        <v>178</v>
      </c>
      <c r="I5" s="262"/>
      <c r="J5" s="262"/>
      <c r="K5" s="262"/>
      <c r="L5" s="262"/>
      <c r="M5" s="263"/>
      <c r="N5" s="165" t="e">
        <f>AVERAGEIFS(F2:F33,C2:C33,"Tabajara",B2:B33,"Bloco")</f>
        <v>#DIV/0!</v>
      </c>
    </row>
    <row r="6" spans="1:14" hidden="1" x14ac:dyDescent="0.2">
      <c r="A6" s="11" t="s">
        <v>6</v>
      </c>
      <c r="B6" s="11" t="s">
        <v>179</v>
      </c>
      <c r="C6" s="11" t="s">
        <v>180</v>
      </c>
      <c r="D6" s="32">
        <v>1.2</v>
      </c>
      <c r="E6" s="11">
        <v>21</v>
      </c>
      <c r="F6" s="32">
        <f t="shared" si="0"/>
        <v>25.2</v>
      </c>
      <c r="H6" s="264" t="s">
        <v>181</v>
      </c>
      <c r="I6" s="264"/>
      <c r="J6" s="264"/>
      <c r="K6" s="264"/>
      <c r="L6" s="264"/>
      <c r="M6" s="264"/>
      <c r="N6" s="165">
        <f>AVERAGEIFS(D2:D33,A2:A33,"vendas",C2:C33,"Sonyesta")</f>
        <v>5.8500000000000005</v>
      </c>
    </row>
    <row r="7" spans="1:14" hidden="1" x14ac:dyDescent="0.2">
      <c r="A7" s="11" t="s">
        <v>50</v>
      </c>
      <c r="B7" s="11" t="s">
        <v>182</v>
      </c>
      <c r="C7" s="11" t="s">
        <v>176</v>
      </c>
      <c r="D7" s="32">
        <v>1.2</v>
      </c>
      <c r="E7" s="11">
        <v>17</v>
      </c>
      <c r="F7" s="32">
        <f t="shared" si="0"/>
        <v>20.399999999999999</v>
      </c>
    </row>
    <row r="8" spans="1:14" x14ac:dyDescent="0.2">
      <c r="A8" s="11" t="s">
        <v>50</v>
      </c>
      <c r="B8" s="11" t="s">
        <v>182</v>
      </c>
      <c r="C8" s="11" t="s">
        <v>176</v>
      </c>
      <c r="D8" s="32">
        <v>5.3</v>
      </c>
      <c r="E8" s="11">
        <v>13</v>
      </c>
      <c r="F8" s="32"/>
      <c r="H8" s="264" t="s">
        <v>183</v>
      </c>
      <c r="I8" s="264"/>
      <c r="J8" s="264"/>
      <c r="K8" s="264"/>
      <c r="L8" s="264"/>
      <c r="M8" s="264"/>
      <c r="N8" s="166"/>
    </row>
    <row r="9" spans="1:14" hidden="1" x14ac:dyDescent="0.2">
      <c r="A9" s="11" t="s">
        <v>50</v>
      </c>
      <c r="B9" s="11" t="s">
        <v>182</v>
      </c>
      <c r="C9" s="11" t="s">
        <v>176</v>
      </c>
      <c r="D9" s="32">
        <v>1.2</v>
      </c>
      <c r="E9" s="11">
        <v>7</v>
      </c>
      <c r="F9" s="32">
        <f t="shared" si="0"/>
        <v>8.4</v>
      </c>
      <c r="H9" s="264" t="s">
        <v>243</v>
      </c>
      <c r="I9" s="264"/>
      <c r="J9" s="264"/>
      <c r="K9" s="264"/>
      <c r="L9" s="264"/>
      <c r="M9" s="264"/>
      <c r="N9" s="165">
        <f>SUMIFS(F2:F33,B2:B33,"lápis",D2:D33,"&gt;1,5")</f>
        <v>25.515000000000001</v>
      </c>
    </row>
    <row r="10" spans="1:14" hidden="1" x14ac:dyDescent="0.2">
      <c r="A10" s="11" t="s">
        <v>50</v>
      </c>
      <c r="B10" s="11" t="s">
        <v>179</v>
      </c>
      <c r="C10" s="11" t="s">
        <v>180</v>
      </c>
      <c r="D10" s="32">
        <v>1.5</v>
      </c>
      <c r="E10" s="11">
        <v>16</v>
      </c>
      <c r="F10" s="32">
        <f t="shared" si="0"/>
        <v>24</v>
      </c>
      <c r="H10" s="264" t="s">
        <v>184</v>
      </c>
      <c r="I10" s="264"/>
      <c r="J10" s="264"/>
      <c r="K10" s="264"/>
      <c r="L10" s="264"/>
      <c r="M10" s="264"/>
      <c r="N10" s="165">
        <f>SUMIFS(E2:E33,B2:B33,"canetas",D2:D33,"&gt;=4,00",C2:C33,"Tem tudo")</f>
        <v>0</v>
      </c>
    </row>
    <row r="11" spans="1:14" x14ac:dyDescent="0.2">
      <c r="A11" s="11" t="s">
        <v>49</v>
      </c>
      <c r="B11" s="11" t="s">
        <v>179</v>
      </c>
      <c r="C11" s="11" t="s">
        <v>180</v>
      </c>
      <c r="D11" s="32">
        <v>4.12</v>
      </c>
      <c r="E11" s="11">
        <v>10</v>
      </c>
      <c r="F11" s="32"/>
    </row>
    <row r="12" spans="1:14" x14ac:dyDescent="0.2">
      <c r="A12" s="11" t="s">
        <v>51</v>
      </c>
      <c r="B12" s="11" t="s">
        <v>179</v>
      </c>
      <c r="C12" s="11" t="s">
        <v>180</v>
      </c>
      <c r="D12" s="32">
        <v>4.12</v>
      </c>
      <c r="E12" s="11">
        <v>11</v>
      </c>
      <c r="F12" s="32"/>
      <c r="H12" s="261" t="s">
        <v>185</v>
      </c>
      <c r="I12" s="262"/>
      <c r="J12" s="262"/>
      <c r="K12" s="262"/>
      <c r="L12" s="262"/>
      <c r="M12" s="263"/>
      <c r="N12" s="167"/>
    </row>
    <row r="13" spans="1:14" x14ac:dyDescent="0.2">
      <c r="A13" s="11" t="s">
        <v>6</v>
      </c>
      <c r="B13" s="11" t="s">
        <v>179</v>
      </c>
      <c r="C13" s="11" t="s">
        <v>180</v>
      </c>
      <c r="D13" s="32">
        <v>6.1</v>
      </c>
      <c r="E13" s="11">
        <v>16</v>
      </c>
      <c r="F13" s="32"/>
      <c r="H13" s="264" t="s">
        <v>186</v>
      </c>
      <c r="I13" s="264"/>
      <c r="J13" s="264"/>
      <c r="K13" s="264"/>
      <c r="L13" s="264"/>
      <c r="M13" s="264"/>
      <c r="N13" s="167"/>
    </row>
    <row r="14" spans="1:14" x14ac:dyDescent="0.2">
      <c r="A14" s="11" t="s">
        <v>174</v>
      </c>
      <c r="B14" s="11" t="s">
        <v>52</v>
      </c>
      <c r="C14" s="11" t="s">
        <v>176</v>
      </c>
      <c r="D14" s="32">
        <v>4.2</v>
      </c>
      <c r="E14" s="11">
        <v>14</v>
      </c>
      <c r="F14" s="32"/>
      <c r="H14" s="264" t="s">
        <v>187</v>
      </c>
      <c r="I14" s="264"/>
      <c r="J14" s="264"/>
      <c r="K14" s="264"/>
      <c r="L14" s="264"/>
      <c r="M14" s="264"/>
      <c r="N14" s="167"/>
    </row>
    <row r="15" spans="1:14" x14ac:dyDescent="0.2">
      <c r="A15" s="11" t="s">
        <v>49</v>
      </c>
      <c r="B15" s="11" t="s">
        <v>52</v>
      </c>
      <c r="C15" s="11" t="s">
        <v>176</v>
      </c>
      <c r="D15" s="32">
        <v>3.8</v>
      </c>
      <c r="E15" s="11">
        <v>12</v>
      </c>
      <c r="F15" s="32"/>
    </row>
    <row r="16" spans="1:14" x14ac:dyDescent="0.2">
      <c r="A16" s="11" t="s">
        <v>49</v>
      </c>
      <c r="B16" s="11" t="s">
        <v>52</v>
      </c>
      <c r="C16" s="11" t="s">
        <v>176</v>
      </c>
      <c r="D16" s="32">
        <v>4.2</v>
      </c>
      <c r="E16" s="11">
        <v>12</v>
      </c>
      <c r="F16" s="32"/>
    </row>
    <row r="17" spans="1:11" x14ac:dyDescent="0.2">
      <c r="A17" s="11" t="s">
        <v>50</v>
      </c>
      <c r="B17" s="11" t="s">
        <v>52</v>
      </c>
      <c r="C17" s="11" t="s">
        <v>188</v>
      </c>
      <c r="D17" s="32">
        <v>6.1</v>
      </c>
      <c r="E17" s="11">
        <v>14</v>
      </c>
      <c r="F17" s="32"/>
    </row>
    <row r="18" spans="1:11" x14ac:dyDescent="0.2">
      <c r="A18" s="11" t="s">
        <v>6</v>
      </c>
      <c r="B18" s="11" t="s">
        <v>52</v>
      </c>
      <c r="C18" s="11" t="s">
        <v>176</v>
      </c>
      <c r="D18" s="32">
        <v>4.2</v>
      </c>
      <c r="E18" s="11">
        <v>17</v>
      </c>
      <c r="F18" s="32"/>
    </row>
    <row r="19" spans="1:11" x14ac:dyDescent="0.2">
      <c r="A19" s="11" t="s">
        <v>174</v>
      </c>
      <c r="B19" s="11" t="s">
        <v>189</v>
      </c>
      <c r="C19" s="11" t="s">
        <v>180</v>
      </c>
      <c r="D19" s="32">
        <v>15</v>
      </c>
      <c r="E19" s="11">
        <v>23</v>
      </c>
      <c r="F19" s="32"/>
      <c r="I19" s="253" t="s">
        <v>191</v>
      </c>
      <c r="J19" s="253"/>
      <c r="K19" s="253"/>
    </row>
    <row r="20" spans="1:11" x14ac:dyDescent="0.2">
      <c r="A20" s="11" t="s">
        <v>50</v>
      </c>
      <c r="B20" s="11" t="s">
        <v>189</v>
      </c>
      <c r="C20" s="11" t="s">
        <v>188</v>
      </c>
      <c r="D20" s="32">
        <v>18</v>
      </c>
      <c r="E20" s="11">
        <v>14</v>
      </c>
      <c r="F20" s="32"/>
      <c r="I20" s="253"/>
      <c r="J20" s="253"/>
      <c r="K20" s="253"/>
    </row>
    <row r="21" spans="1:11" x14ac:dyDescent="0.2">
      <c r="A21" s="11" t="s">
        <v>6</v>
      </c>
      <c r="B21" s="11" t="s">
        <v>189</v>
      </c>
      <c r="C21" s="11" t="s">
        <v>180</v>
      </c>
      <c r="D21" s="32">
        <v>15</v>
      </c>
      <c r="E21" s="11">
        <v>15</v>
      </c>
      <c r="F21" s="32"/>
      <c r="I21" s="253"/>
      <c r="J21" s="253"/>
      <c r="K21" s="253"/>
    </row>
    <row r="22" spans="1:11" x14ac:dyDescent="0.2">
      <c r="A22" s="11" t="s">
        <v>49</v>
      </c>
      <c r="B22" s="11" t="s">
        <v>179</v>
      </c>
      <c r="C22" s="11" t="s">
        <v>180</v>
      </c>
      <c r="D22" s="32">
        <v>3.5</v>
      </c>
      <c r="E22" s="11">
        <v>10</v>
      </c>
      <c r="F22" s="32"/>
      <c r="I22" s="253"/>
      <c r="J22" s="253"/>
      <c r="K22" s="253"/>
    </row>
    <row r="23" spans="1:11" x14ac:dyDescent="0.2">
      <c r="A23" s="11" t="s">
        <v>6</v>
      </c>
      <c r="B23" s="11" t="s">
        <v>52</v>
      </c>
      <c r="C23" s="11" t="s">
        <v>176</v>
      </c>
      <c r="D23" s="32">
        <v>4.2</v>
      </c>
      <c r="E23" s="11">
        <v>17</v>
      </c>
      <c r="F23" s="32"/>
      <c r="I23" s="253"/>
      <c r="J23" s="253"/>
      <c r="K23" s="253"/>
    </row>
    <row r="24" spans="1:11" x14ac:dyDescent="0.2">
      <c r="A24" s="11" t="s">
        <v>50</v>
      </c>
      <c r="B24" s="11" t="s">
        <v>189</v>
      </c>
      <c r="C24" s="11" t="s">
        <v>180</v>
      </c>
      <c r="D24" s="32">
        <v>16</v>
      </c>
      <c r="E24" s="11">
        <v>14</v>
      </c>
      <c r="F24" s="32"/>
      <c r="I24" s="253"/>
      <c r="J24" s="253"/>
      <c r="K24" s="253"/>
    </row>
    <row r="25" spans="1:11" hidden="1" x14ac:dyDescent="0.2">
      <c r="A25" s="11" t="s">
        <v>50</v>
      </c>
      <c r="B25" s="11" t="s">
        <v>175</v>
      </c>
      <c r="C25" s="11" t="s">
        <v>176</v>
      </c>
      <c r="D25" s="32">
        <v>0.98</v>
      </c>
      <c r="E25" s="11">
        <v>20</v>
      </c>
      <c r="F25" s="32">
        <f t="shared" si="0"/>
        <v>19.600000000000001</v>
      </c>
    </row>
    <row r="26" spans="1:11" hidden="1" x14ac:dyDescent="0.2">
      <c r="A26" s="11" t="s">
        <v>6</v>
      </c>
      <c r="B26" s="11" t="s">
        <v>175</v>
      </c>
      <c r="C26" s="11" t="s">
        <v>180</v>
      </c>
      <c r="D26" s="32">
        <v>1.1000000000000001</v>
      </c>
      <c r="E26" s="11">
        <v>14</v>
      </c>
      <c r="F26" s="32">
        <f t="shared" si="0"/>
        <v>15.400000000000002</v>
      </c>
    </row>
    <row r="27" spans="1:11" hidden="1" x14ac:dyDescent="0.2">
      <c r="A27" s="11" t="s">
        <v>49</v>
      </c>
      <c r="B27" s="11" t="s">
        <v>175</v>
      </c>
      <c r="C27" s="11" t="s">
        <v>176</v>
      </c>
      <c r="D27" s="32">
        <v>1</v>
      </c>
      <c r="E27" s="11">
        <v>14</v>
      </c>
      <c r="F27" s="32">
        <f t="shared" si="0"/>
        <v>14</v>
      </c>
    </row>
    <row r="28" spans="1:11" hidden="1" x14ac:dyDescent="0.2">
      <c r="A28" s="11" t="s">
        <v>50</v>
      </c>
      <c r="B28" s="11" t="s">
        <v>175</v>
      </c>
      <c r="C28" s="11" t="s">
        <v>188</v>
      </c>
      <c r="D28" s="32">
        <v>1.45</v>
      </c>
      <c r="E28" s="11">
        <v>14</v>
      </c>
      <c r="F28" s="32">
        <f t="shared" si="0"/>
        <v>20.3</v>
      </c>
    </row>
    <row r="29" spans="1:11" x14ac:dyDescent="0.2">
      <c r="A29" s="11" t="s">
        <v>49</v>
      </c>
      <c r="B29" s="11" t="s">
        <v>179</v>
      </c>
      <c r="C29" s="11" t="s">
        <v>180</v>
      </c>
      <c r="D29" s="32">
        <v>3.5</v>
      </c>
      <c r="E29" s="11">
        <v>36</v>
      </c>
      <c r="F29" s="32"/>
    </row>
    <row r="30" spans="1:11" x14ac:dyDescent="0.2">
      <c r="A30" s="11" t="s">
        <v>49</v>
      </c>
      <c r="B30" s="11" t="s">
        <v>189</v>
      </c>
      <c r="C30" s="11" t="s">
        <v>190</v>
      </c>
      <c r="D30" s="32">
        <v>12.5</v>
      </c>
      <c r="E30" s="11">
        <v>18</v>
      </c>
      <c r="F30" s="32"/>
    </row>
    <row r="31" spans="1:11" hidden="1" x14ac:dyDescent="0.2">
      <c r="A31" s="11" t="s">
        <v>51</v>
      </c>
      <c r="B31" s="11" t="s">
        <v>175</v>
      </c>
      <c r="C31" s="11" t="s">
        <v>190</v>
      </c>
      <c r="D31" s="32">
        <v>0.99</v>
      </c>
      <c r="E31" s="11">
        <v>20</v>
      </c>
      <c r="F31" s="32">
        <f t="shared" si="0"/>
        <v>19.8</v>
      </c>
    </row>
    <row r="32" spans="1:11" x14ac:dyDescent="0.2">
      <c r="A32" s="11" t="s">
        <v>49</v>
      </c>
      <c r="B32" s="11" t="s">
        <v>179</v>
      </c>
      <c r="C32" s="11" t="s">
        <v>188</v>
      </c>
      <c r="D32" s="32">
        <v>2.5</v>
      </c>
      <c r="E32" s="11">
        <v>14</v>
      </c>
      <c r="F32" s="32"/>
    </row>
    <row r="33" spans="1:6" x14ac:dyDescent="0.2">
      <c r="A33" s="11" t="s">
        <v>6</v>
      </c>
      <c r="B33" s="11" t="s">
        <v>52</v>
      </c>
      <c r="C33" s="11" t="s">
        <v>188</v>
      </c>
      <c r="D33" s="32">
        <v>2.2999999999999998</v>
      </c>
      <c r="E33" s="11">
        <v>10</v>
      </c>
      <c r="F33" s="32"/>
    </row>
    <row r="35" spans="1:6" x14ac:dyDescent="0.2">
      <c r="D35" s="223"/>
    </row>
    <row r="36" spans="1:6" x14ac:dyDescent="0.2">
      <c r="D36" s="223"/>
    </row>
  </sheetData>
  <autoFilter ref="A1:F33">
    <filterColumn colId="3">
      <customFilters>
        <customFilter operator="greaterThanOrEqual" val="2"/>
      </customFilters>
    </filterColumn>
  </autoFilter>
  <mergeCells count="10">
    <mergeCell ref="H12:M12"/>
    <mergeCell ref="H13:M13"/>
    <mergeCell ref="H14:M14"/>
    <mergeCell ref="I19:K24"/>
    <mergeCell ref="H4:M4"/>
    <mergeCell ref="H5:M5"/>
    <mergeCell ref="H6:M6"/>
    <mergeCell ref="H8:M8"/>
    <mergeCell ref="H9:M9"/>
    <mergeCell ref="H10:M1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13" zoomScaleNormal="100" workbookViewId="0">
      <selection activeCell="B17" sqref="B17:J27"/>
    </sheetView>
  </sheetViews>
  <sheetFormatPr defaultColWidth="9.140625" defaultRowHeight="15" x14ac:dyDescent="0.2"/>
  <cols>
    <col min="1" max="1" width="11.140625" style="113" bestFit="1" customWidth="1"/>
    <col min="2" max="2" width="21.28515625" style="113" customWidth="1"/>
    <col min="3" max="3" width="18.140625" style="113" bestFit="1" customWidth="1"/>
    <col min="4" max="5" width="16.42578125" style="113" bestFit="1" customWidth="1"/>
    <col min="6" max="6" width="18.7109375" style="113" bestFit="1" customWidth="1"/>
    <col min="7" max="7" width="16.42578125" style="113" bestFit="1" customWidth="1"/>
    <col min="8" max="8" width="19.42578125" style="113" bestFit="1" customWidth="1"/>
    <col min="9" max="10" width="16.42578125" style="113" bestFit="1" customWidth="1"/>
    <col min="11" max="16384" width="9.140625" style="113"/>
  </cols>
  <sheetData>
    <row r="2" spans="1:10" ht="15.75" x14ac:dyDescent="0.25">
      <c r="A2" s="143" t="s">
        <v>371</v>
      </c>
      <c r="B2" s="143"/>
    </row>
    <row r="3" spans="1:10" ht="15.75" customHeight="1" x14ac:dyDescent="0.2">
      <c r="A3" s="113" t="s">
        <v>244</v>
      </c>
    </row>
    <row r="5" spans="1:10" ht="15.75" x14ac:dyDescent="0.25">
      <c r="A5" s="144" t="s">
        <v>372</v>
      </c>
    </row>
    <row r="6" spans="1:10" ht="18" customHeight="1" x14ac:dyDescent="0.25">
      <c r="A6" s="144" t="s">
        <v>373</v>
      </c>
      <c r="B6" s="144"/>
    </row>
    <row r="7" spans="1:10" ht="18" customHeight="1" x14ac:dyDescent="0.25">
      <c r="A7" s="144" t="s">
        <v>374</v>
      </c>
      <c r="B7" s="144"/>
    </row>
    <row r="8" spans="1:10" ht="18" customHeight="1" x14ac:dyDescent="0.25">
      <c r="A8" s="144" t="s">
        <v>375</v>
      </c>
      <c r="B8" s="144"/>
    </row>
    <row r="9" spans="1:10" ht="18" customHeight="1" x14ac:dyDescent="0.25">
      <c r="A9" s="144" t="s">
        <v>376</v>
      </c>
      <c r="B9" s="144"/>
    </row>
    <row r="10" spans="1:10" ht="18" customHeight="1" x14ac:dyDescent="0.25">
      <c r="A10" s="144" t="s">
        <v>377</v>
      </c>
      <c r="B10" s="144"/>
    </row>
    <row r="11" spans="1:10" ht="18" customHeight="1" x14ac:dyDescent="0.25">
      <c r="A11" s="144" t="s">
        <v>378</v>
      </c>
      <c r="B11" s="144"/>
    </row>
    <row r="12" spans="1:10" ht="18" customHeight="1" x14ac:dyDescent="0.25">
      <c r="A12" s="144" t="s">
        <v>379</v>
      </c>
      <c r="B12" s="144"/>
    </row>
    <row r="13" spans="1:10" ht="18" customHeight="1" x14ac:dyDescent="0.25">
      <c r="A13" s="144" t="s">
        <v>380</v>
      </c>
      <c r="B13" s="144"/>
    </row>
    <row r="14" spans="1:10" ht="18" customHeight="1" x14ac:dyDescent="0.25">
      <c r="B14" s="144"/>
    </row>
    <row r="15" spans="1:10" ht="15" customHeight="1" thickBot="1" x14ac:dyDescent="0.25"/>
    <row r="16" spans="1:10" ht="21" customHeight="1" x14ac:dyDescent="0.25">
      <c r="A16" s="145" t="s">
        <v>1</v>
      </c>
      <c r="B16" s="146" t="s">
        <v>245</v>
      </c>
      <c r="C16" s="146" t="s">
        <v>246</v>
      </c>
      <c r="D16" s="203" t="s">
        <v>247</v>
      </c>
      <c r="E16" s="203" t="s">
        <v>248</v>
      </c>
      <c r="F16" s="200" t="s">
        <v>249</v>
      </c>
      <c r="G16" s="194" t="s">
        <v>250</v>
      </c>
      <c r="H16" s="194" t="s">
        <v>251</v>
      </c>
      <c r="I16" s="194" t="s">
        <v>252</v>
      </c>
      <c r="J16" s="195" t="s">
        <v>253</v>
      </c>
    </row>
    <row r="17" spans="1:10" ht="21" customHeight="1" x14ac:dyDescent="0.25">
      <c r="A17" s="147" t="e">
        <v>#NULL!</v>
      </c>
      <c r="B17" s="148"/>
      <c r="C17" s="148"/>
      <c r="D17" s="204"/>
      <c r="E17" s="204"/>
      <c r="F17" s="201"/>
      <c r="G17" s="196"/>
      <c r="H17" s="196"/>
      <c r="I17" s="196"/>
      <c r="J17" s="197"/>
    </row>
    <row r="18" spans="1:10" ht="21" customHeight="1" x14ac:dyDescent="0.25">
      <c r="A18" s="147" t="e">
        <v>#DIV/0!</v>
      </c>
      <c r="B18" s="148"/>
      <c r="C18" s="148"/>
      <c r="D18" s="204"/>
      <c r="E18" s="204"/>
      <c r="F18" s="201"/>
      <c r="G18" s="196"/>
      <c r="H18" s="196"/>
      <c r="I18" s="196"/>
      <c r="J18" s="197"/>
    </row>
    <row r="19" spans="1:10" ht="21" customHeight="1" x14ac:dyDescent="0.25">
      <c r="A19" s="147" t="e">
        <v>#VALUE!</v>
      </c>
      <c r="B19" s="148"/>
      <c r="C19" s="148"/>
      <c r="D19" s="204"/>
      <c r="E19" s="204"/>
      <c r="F19" s="201"/>
      <c r="G19" s="196"/>
      <c r="H19" s="196"/>
      <c r="I19" s="196"/>
      <c r="J19" s="197"/>
    </row>
    <row r="20" spans="1:10" ht="21" customHeight="1" x14ac:dyDescent="0.25">
      <c r="A20" s="147" t="e">
        <v>#REF!</v>
      </c>
      <c r="B20" s="148"/>
      <c r="C20" s="148"/>
      <c r="D20" s="204"/>
      <c r="E20" s="204"/>
      <c r="F20" s="201"/>
      <c r="G20" s="196"/>
      <c r="H20" s="196"/>
      <c r="I20" s="196"/>
      <c r="J20" s="197"/>
    </row>
    <row r="21" spans="1:10" ht="21" customHeight="1" x14ac:dyDescent="0.25">
      <c r="A21" s="147" t="e">
        <v>#NAME?</v>
      </c>
      <c r="B21" s="148"/>
      <c r="C21" s="148"/>
      <c r="D21" s="204"/>
      <c r="E21" s="204"/>
      <c r="F21" s="201"/>
      <c r="G21" s="196"/>
      <c r="H21" s="196"/>
      <c r="I21" s="196"/>
      <c r="J21" s="197"/>
    </row>
    <row r="22" spans="1:10" ht="21" customHeight="1" x14ac:dyDescent="0.25">
      <c r="A22" s="147" t="e">
        <v>#NUM!</v>
      </c>
      <c r="B22" s="148"/>
      <c r="C22" s="148"/>
      <c r="D22" s="204"/>
      <c r="E22" s="204"/>
      <c r="F22" s="201"/>
      <c r="G22" s="196"/>
      <c r="H22" s="196"/>
      <c r="I22" s="196"/>
      <c r="J22" s="197"/>
    </row>
    <row r="23" spans="1:10" ht="21" customHeight="1" x14ac:dyDescent="0.25">
      <c r="A23" s="147" t="e">
        <v>#N/A</v>
      </c>
      <c r="B23" s="148"/>
      <c r="C23" s="148"/>
      <c r="D23" s="204"/>
      <c r="E23" s="204"/>
      <c r="F23" s="201"/>
      <c r="G23" s="196"/>
      <c r="H23" s="196"/>
      <c r="I23" s="196"/>
      <c r="J23" s="197"/>
    </row>
    <row r="24" spans="1:10" ht="21" customHeight="1" x14ac:dyDescent="0.25">
      <c r="A24" s="147">
        <v>357</v>
      </c>
      <c r="B24" s="148"/>
      <c r="C24" s="148"/>
      <c r="D24" s="204"/>
      <c r="E24" s="204"/>
      <c r="F24" s="201"/>
      <c r="G24" s="196"/>
      <c r="H24" s="196"/>
      <c r="I24" s="196"/>
      <c r="J24" s="197"/>
    </row>
    <row r="25" spans="1:10" ht="21" customHeight="1" x14ac:dyDescent="0.25">
      <c r="A25" s="147"/>
      <c r="B25" s="148"/>
      <c r="C25" s="148"/>
      <c r="D25" s="204"/>
      <c r="E25" s="204"/>
      <c r="F25" s="201"/>
      <c r="G25" s="196"/>
      <c r="H25" s="196"/>
      <c r="I25" s="196"/>
      <c r="J25" s="197"/>
    </row>
    <row r="26" spans="1:10" ht="21" customHeight="1" x14ac:dyDescent="0.25">
      <c r="A26" s="147" t="b">
        <v>0</v>
      </c>
      <c r="B26" s="148"/>
      <c r="C26" s="148"/>
      <c r="D26" s="204"/>
      <c r="E26" s="204"/>
      <c r="F26" s="201"/>
      <c r="G26" s="196"/>
      <c r="H26" s="196"/>
      <c r="I26" s="196"/>
      <c r="J26" s="197"/>
    </row>
    <row r="27" spans="1:10" ht="21" customHeight="1" thickBot="1" x14ac:dyDescent="0.3">
      <c r="A27" s="149" t="s">
        <v>254</v>
      </c>
      <c r="B27" s="150"/>
      <c r="C27" s="150"/>
      <c r="D27" s="205"/>
      <c r="E27" s="205"/>
      <c r="F27" s="202"/>
      <c r="G27" s="198"/>
      <c r="H27" s="198"/>
      <c r="I27" s="198"/>
      <c r="J27" s="199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32"/>
  <sheetViews>
    <sheetView tabSelected="1" topLeftCell="A7" zoomScale="90" zoomScaleNormal="90" workbookViewId="0">
      <selection activeCell="J2" sqref="J2"/>
    </sheetView>
  </sheetViews>
  <sheetFormatPr defaultRowHeight="15" x14ac:dyDescent="0.2"/>
  <cols>
    <col min="1" max="1" width="9.140625" style="113"/>
    <col min="2" max="2" width="12.7109375" style="113" customWidth="1"/>
    <col min="3" max="3" width="13.140625" style="113" customWidth="1"/>
    <col min="4" max="6" width="9.140625" style="113"/>
    <col min="7" max="7" width="10.85546875" style="113" bestFit="1" customWidth="1"/>
    <col min="8" max="8" width="9.140625" style="113"/>
    <col min="9" max="9" width="14.5703125" style="113" customWidth="1"/>
    <col min="10" max="10" width="15.85546875" style="113" bestFit="1" customWidth="1"/>
    <col min="11" max="11" width="3.5703125" style="113" customWidth="1"/>
    <col min="12" max="12" width="9.140625" style="113"/>
    <col min="13" max="19" width="9.140625" style="113" customWidth="1"/>
    <col min="20" max="20" width="13.28515625" style="113" customWidth="1"/>
    <col min="21" max="21" width="27.5703125" style="113" customWidth="1"/>
    <col min="22" max="256" width="9.140625" style="113"/>
    <col min="257" max="257" width="17" style="113" customWidth="1"/>
    <col min="258" max="258" width="15.7109375" style="113" customWidth="1"/>
    <col min="259" max="259" width="14.5703125" style="113" customWidth="1"/>
    <col min="260" max="260" width="14" style="113" customWidth="1"/>
    <col min="261" max="261" width="13" style="113" customWidth="1"/>
    <col min="262" max="262" width="12" style="113" customWidth="1"/>
    <col min="263" max="263" width="14.5703125" style="113" customWidth="1"/>
    <col min="264" max="268" width="9.140625" style="113"/>
    <col min="269" max="269" width="32.85546875" style="113" customWidth="1"/>
    <col min="270" max="512" width="9.140625" style="113"/>
    <col min="513" max="513" width="17" style="113" customWidth="1"/>
    <col min="514" max="514" width="15.7109375" style="113" customWidth="1"/>
    <col min="515" max="515" width="14.5703125" style="113" customWidth="1"/>
    <col min="516" max="516" width="14" style="113" customWidth="1"/>
    <col min="517" max="517" width="13" style="113" customWidth="1"/>
    <col min="518" max="518" width="12" style="113" customWidth="1"/>
    <col min="519" max="519" width="14.5703125" style="113" customWidth="1"/>
    <col min="520" max="524" width="9.140625" style="113"/>
    <col min="525" max="525" width="32.85546875" style="113" customWidth="1"/>
    <col min="526" max="768" width="9.140625" style="113"/>
    <col min="769" max="769" width="17" style="113" customWidth="1"/>
    <col min="770" max="770" width="15.7109375" style="113" customWidth="1"/>
    <col min="771" max="771" width="14.5703125" style="113" customWidth="1"/>
    <col min="772" max="772" width="14" style="113" customWidth="1"/>
    <col min="773" max="773" width="13" style="113" customWidth="1"/>
    <col min="774" max="774" width="12" style="113" customWidth="1"/>
    <col min="775" max="775" width="14.5703125" style="113" customWidth="1"/>
    <col min="776" max="780" width="9.140625" style="113"/>
    <col min="781" max="781" width="32.85546875" style="113" customWidth="1"/>
    <col min="782" max="1024" width="9.140625" style="113"/>
    <col min="1025" max="1025" width="17" style="113" customWidth="1"/>
    <col min="1026" max="1026" width="15.7109375" style="113" customWidth="1"/>
    <col min="1027" max="1027" width="14.5703125" style="113" customWidth="1"/>
    <col min="1028" max="1028" width="14" style="113" customWidth="1"/>
    <col min="1029" max="1029" width="13" style="113" customWidth="1"/>
    <col min="1030" max="1030" width="12" style="113" customWidth="1"/>
    <col min="1031" max="1031" width="14.5703125" style="113" customWidth="1"/>
    <col min="1032" max="1036" width="9.140625" style="113"/>
    <col min="1037" max="1037" width="32.85546875" style="113" customWidth="1"/>
    <col min="1038" max="1280" width="9.140625" style="113"/>
    <col min="1281" max="1281" width="17" style="113" customWidth="1"/>
    <col min="1282" max="1282" width="15.7109375" style="113" customWidth="1"/>
    <col min="1283" max="1283" width="14.5703125" style="113" customWidth="1"/>
    <col min="1284" max="1284" width="14" style="113" customWidth="1"/>
    <col min="1285" max="1285" width="13" style="113" customWidth="1"/>
    <col min="1286" max="1286" width="12" style="113" customWidth="1"/>
    <col min="1287" max="1287" width="14.5703125" style="113" customWidth="1"/>
    <col min="1288" max="1292" width="9.140625" style="113"/>
    <col min="1293" max="1293" width="32.85546875" style="113" customWidth="1"/>
    <col min="1294" max="1536" width="9.140625" style="113"/>
    <col min="1537" max="1537" width="17" style="113" customWidth="1"/>
    <col min="1538" max="1538" width="15.7109375" style="113" customWidth="1"/>
    <col min="1539" max="1539" width="14.5703125" style="113" customWidth="1"/>
    <col min="1540" max="1540" width="14" style="113" customWidth="1"/>
    <col min="1541" max="1541" width="13" style="113" customWidth="1"/>
    <col min="1542" max="1542" width="12" style="113" customWidth="1"/>
    <col min="1543" max="1543" width="14.5703125" style="113" customWidth="1"/>
    <col min="1544" max="1548" width="9.140625" style="113"/>
    <col min="1549" max="1549" width="32.85546875" style="113" customWidth="1"/>
    <col min="1550" max="1792" width="9.140625" style="113"/>
    <col min="1793" max="1793" width="17" style="113" customWidth="1"/>
    <col min="1794" max="1794" width="15.7109375" style="113" customWidth="1"/>
    <col min="1795" max="1795" width="14.5703125" style="113" customWidth="1"/>
    <col min="1796" max="1796" width="14" style="113" customWidth="1"/>
    <col min="1797" max="1797" width="13" style="113" customWidth="1"/>
    <col min="1798" max="1798" width="12" style="113" customWidth="1"/>
    <col min="1799" max="1799" width="14.5703125" style="113" customWidth="1"/>
    <col min="1800" max="1804" width="9.140625" style="113"/>
    <col min="1805" max="1805" width="32.85546875" style="113" customWidth="1"/>
    <col min="1806" max="2048" width="9.140625" style="113"/>
    <col min="2049" max="2049" width="17" style="113" customWidth="1"/>
    <col min="2050" max="2050" width="15.7109375" style="113" customWidth="1"/>
    <col min="2051" max="2051" width="14.5703125" style="113" customWidth="1"/>
    <col min="2052" max="2052" width="14" style="113" customWidth="1"/>
    <col min="2053" max="2053" width="13" style="113" customWidth="1"/>
    <col min="2054" max="2054" width="12" style="113" customWidth="1"/>
    <col min="2055" max="2055" width="14.5703125" style="113" customWidth="1"/>
    <col min="2056" max="2060" width="9.140625" style="113"/>
    <col min="2061" max="2061" width="32.85546875" style="113" customWidth="1"/>
    <col min="2062" max="2304" width="9.140625" style="113"/>
    <col min="2305" max="2305" width="17" style="113" customWidth="1"/>
    <col min="2306" max="2306" width="15.7109375" style="113" customWidth="1"/>
    <col min="2307" max="2307" width="14.5703125" style="113" customWidth="1"/>
    <col min="2308" max="2308" width="14" style="113" customWidth="1"/>
    <col min="2309" max="2309" width="13" style="113" customWidth="1"/>
    <col min="2310" max="2310" width="12" style="113" customWidth="1"/>
    <col min="2311" max="2311" width="14.5703125" style="113" customWidth="1"/>
    <col min="2312" max="2316" width="9.140625" style="113"/>
    <col min="2317" max="2317" width="32.85546875" style="113" customWidth="1"/>
    <col min="2318" max="2560" width="9.140625" style="113"/>
    <col min="2561" max="2561" width="17" style="113" customWidth="1"/>
    <col min="2562" max="2562" width="15.7109375" style="113" customWidth="1"/>
    <col min="2563" max="2563" width="14.5703125" style="113" customWidth="1"/>
    <col min="2564" max="2564" width="14" style="113" customWidth="1"/>
    <col min="2565" max="2565" width="13" style="113" customWidth="1"/>
    <col min="2566" max="2566" width="12" style="113" customWidth="1"/>
    <col min="2567" max="2567" width="14.5703125" style="113" customWidth="1"/>
    <col min="2568" max="2572" width="9.140625" style="113"/>
    <col min="2573" max="2573" width="32.85546875" style="113" customWidth="1"/>
    <col min="2574" max="2816" width="9.140625" style="113"/>
    <col min="2817" max="2817" width="17" style="113" customWidth="1"/>
    <col min="2818" max="2818" width="15.7109375" style="113" customWidth="1"/>
    <col min="2819" max="2819" width="14.5703125" style="113" customWidth="1"/>
    <col min="2820" max="2820" width="14" style="113" customWidth="1"/>
    <col min="2821" max="2821" width="13" style="113" customWidth="1"/>
    <col min="2822" max="2822" width="12" style="113" customWidth="1"/>
    <col min="2823" max="2823" width="14.5703125" style="113" customWidth="1"/>
    <col min="2824" max="2828" width="9.140625" style="113"/>
    <col min="2829" max="2829" width="32.85546875" style="113" customWidth="1"/>
    <col min="2830" max="3072" width="9.140625" style="113"/>
    <col min="3073" max="3073" width="17" style="113" customWidth="1"/>
    <col min="3074" max="3074" width="15.7109375" style="113" customWidth="1"/>
    <col min="3075" max="3075" width="14.5703125" style="113" customWidth="1"/>
    <col min="3076" max="3076" width="14" style="113" customWidth="1"/>
    <col min="3077" max="3077" width="13" style="113" customWidth="1"/>
    <col min="3078" max="3078" width="12" style="113" customWidth="1"/>
    <col min="3079" max="3079" width="14.5703125" style="113" customWidth="1"/>
    <col min="3080" max="3084" width="9.140625" style="113"/>
    <col min="3085" max="3085" width="32.85546875" style="113" customWidth="1"/>
    <col min="3086" max="3328" width="9.140625" style="113"/>
    <col min="3329" max="3329" width="17" style="113" customWidth="1"/>
    <col min="3330" max="3330" width="15.7109375" style="113" customWidth="1"/>
    <col min="3331" max="3331" width="14.5703125" style="113" customWidth="1"/>
    <col min="3332" max="3332" width="14" style="113" customWidth="1"/>
    <col min="3333" max="3333" width="13" style="113" customWidth="1"/>
    <col min="3334" max="3334" width="12" style="113" customWidth="1"/>
    <col min="3335" max="3335" width="14.5703125" style="113" customWidth="1"/>
    <col min="3336" max="3340" width="9.140625" style="113"/>
    <col min="3341" max="3341" width="32.85546875" style="113" customWidth="1"/>
    <col min="3342" max="3584" width="9.140625" style="113"/>
    <col min="3585" max="3585" width="17" style="113" customWidth="1"/>
    <col min="3586" max="3586" width="15.7109375" style="113" customWidth="1"/>
    <col min="3587" max="3587" width="14.5703125" style="113" customWidth="1"/>
    <col min="3588" max="3588" width="14" style="113" customWidth="1"/>
    <col min="3589" max="3589" width="13" style="113" customWidth="1"/>
    <col min="3590" max="3590" width="12" style="113" customWidth="1"/>
    <col min="3591" max="3591" width="14.5703125" style="113" customWidth="1"/>
    <col min="3592" max="3596" width="9.140625" style="113"/>
    <col min="3597" max="3597" width="32.85546875" style="113" customWidth="1"/>
    <col min="3598" max="3840" width="9.140625" style="113"/>
    <col min="3841" max="3841" width="17" style="113" customWidth="1"/>
    <col min="3842" max="3842" width="15.7109375" style="113" customWidth="1"/>
    <col min="3843" max="3843" width="14.5703125" style="113" customWidth="1"/>
    <col min="3844" max="3844" width="14" style="113" customWidth="1"/>
    <col min="3845" max="3845" width="13" style="113" customWidth="1"/>
    <col min="3846" max="3846" width="12" style="113" customWidth="1"/>
    <col min="3847" max="3847" width="14.5703125" style="113" customWidth="1"/>
    <col min="3848" max="3852" width="9.140625" style="113"/>
    <col min="3853" max="3853" width="32.85546875" style="113" customWidth="1"/>
    <col min="3854" max="4096" width="9.140625" style="113"/>
    <col min="4097" max="4097" width="17" style="113" customWidth="1"/>
    <col min="4098" max="4098" width="15.7109375" style="113" customWidth="1"/>
    <col min="4099" max="4099" width="14.5703125" style="113" customWidth="1"/>
    <col min="4100" max="4100" width="14" style="113" customWidth="1"/>
    <col min="4101" max="4101" width="13" style="113" customWidth="1"/>
    <col min="4102" max="4102" width="12" style="113" customWidth="1"/>
    <col min="4103" max="4103" width="14.5703125" style="113" customWidth="1"/>
    <col min="4104" max="4108" width="9.140625" style="113"/>
    <col min="4109" max="4109" width="32.85546875" style="113" customWidth="1"/>
    <col min="4110" max="4352" width="9.140625" style="113"/>
    <col min="4353" max="4353" width="17" style="113" customWidth="1"/>
    <col min="4354" max="4354" width="15.7109375" style="113" customWidth="1"/>
    <col min="4355" max="4355" width="14.5703125" style="113" customWidth="1"/>
    <col min="4356" max="4356" width="14" style="113" customWidth="1"/>
    <col min="4357" max="4357" width="13" style="113" customWidth="1"/>
    <col min="4358" max="4358" width="12" style="113" customWidth="1"/>
    <col min="4359" max="4359" width="14.5703125" style="113" customWidth="1"/>
    <col min="4360" max="4364" width="9.140625" style="113"/>
    <col min="4365" max="4365" width="32.85546875" style="113" customWidth="1"/>
    <col min="4366" max="4608" width="9.140625" style="113"/>
    <col min="4609" max="4609" width="17" style="113" customWidth="1"/>
    <col min="4610" max="4610" width="15.7109375" style="113" customWidth="1"/>
    <col min="4611" max="4611" width="14.5703125" style="113" customWidth="1"/>
    <col min="4612" max="4612" width="14" style="113" customWidth="1"/>
    <col min="4613" max="4613" width="13" style="113" customWidth="1"/>
    <col min="4614" max="4614" width="12" style="113" customWidth="1"/>
    <col min="4615" max="4615" width="14.5703125" style="113" customWidth="1"/>
    <col min="4616" max="4620" width="9.140625" style="113"/>
    <col min="4621" max="4621" width="32.85546875" style="113" customWidth="1"/>
    <col min="4622" max="4864" width="9.140625" style="113"/>
    <col min="4865" max="4865" width="17" style="113" customWidth="1"/>
    <col min="4866" max="4866" width="15.7109375" style="113" customWidth="1"/>
    <col min="4867" max="4867" width="14.5703125" style="113" customWidth="1"/>
    <col min="4868" max="4868" width="14" style="113" customWidth="1"/>
    <col min="4869" max="4869" width="13" style="113" customWidth="1"/>
    <col min="4870" max="4870" width="12" style="113" customWidth="1"/>
    <col min="4871" max="4871" width="14.5703125" style="113" customWidth="1"/>
    <col min="4872" max="4876" width="9.140625" style="113"/>
    <col min="4877" max="4877" width="32.85546875" style="113" customWidth="1"/>
    <col min="4878" max="5120" width="9.140625" style="113"/>
    <col min="5121" max="5121" width="17" style="113" customWidth="1"/>
    <col min="5122" max="5122" width="15.7109375" style="113" customWidth="1"/>
    <col min="5123" max="5123" width="14.5703125" style="113" customWidth="1"/>
    <col min="5124" max="5124" width="14" style="113" customWidth="1"/>
    <col min="5125" max="5125" width="13" style="113" customWidth="1"/>
    <col min="5126" max="5126" width="12" style="113" customWidth="1"/>
    <col min="5127" max="5127" width="14.5703125" style="113" customWidth="1"/>
    <col min="5128" max="5132" width="9.140625" style="113"/>
    <col min="5133" max="5133" width="32.85546875" style="113" customWidth="1"/>
    <col min="5134" max="5376" width="9.140625" style="113"/>
    <col min="5377" max="5377" width="17" style="113" customWidth="1"/>
    <col min="5378" max="5378" width="15.7109375" style="113" customWidth="1"/>
    <col min="5379" max="5379" width="14.5703125" style="113" customWidth="1"/>
    <col min="5380" max="5380" width="14" style="113" customWidth="1"/>
    <col min="5381" max="5381" width="13" style="113" customWidth="1"/>
    <col min="5382" max="5382" width="12" style="113" customWidth="1"/>
    <col min="5383" max="5383" width="14.5703125" style="113" customWidth="1"/>
    <col min="5384" max="5388" width="9.140625" style="113"/>
    <col min="5389" max="5389" width="32.85546875" style="113" customWidth="1"/>
    <col min="5390" max="5632" width="9.140625" style="113"/>
    <col min="5633" max="5633" width="17" style="113" customWidth="1"/>
    <col min="5634" max="5634" width="15.7109375" style="113" customWidth="1"/>
    <col min="5635" max="5635" width="14.5703125" style="113" customWidth="1"/>
    <col min="5636" max="5636" width="14" style="113" customWidth="1"/>
    <col min="5637" max="5637" width="13" style="113" customWidth="1"/>
    <col min="5638" max="5638" width="12" style="113" customWidth="1"/>
    <col min="5639" max="5639" width="14.5703125" style="113" customWidth="1"/>
    <col min="5640" max="5644" width="9.140625" style="113"/>
    <col min="5645" max="5645" width="32.85546875" style="113" customWidth="1"/>
    <col min="5646" max="5888" width="9.140625" style="113"/>
    <col min="5889" max="5889" width="17" style="113" customWidth="1"/>
    <col min="5890" max="5890" width="15.7109375" style="113" customWidth="1"/>
    <col min="5891" max="5891" width="14.5703125" style="113" customWidth="1"/>
    <col min="5892" max="5892" width="14" style="113" customWidth="1"/>
    <col min="5893" max="5893" width="13" style="113" customWidth="1"/>
    <col min="5894" max="5894" width="12" style="113" customWidth="1"/>
    <col min="5895" max="5895" width="14.5703125" style="113" customWidth="1"/>
    <col min="5896" max="5900" width="9.140625" style="113"/>
    <col min="5901" max="5901" width="32.85546875" style="113" customWidth="1"/>
    <col min="5902" max="6144" width="9.140625" style="113"/>
    <col min="6145" max="6145" width="17" style="113" customWidth="1"/>
    <col min="6146" max="6146" width="15.7109375" style="113" customWidth="1"/>
    <col min="6147" max="6147" width="14.5703125" style="113" customWidth="1"/>
    <col min="6148" max="6148" width="14" style="113" customWidth="1"/>
    <col min="6149" max="6149" width="13" style="113" customWidth="1"/>
    <col min="6150" max="6150" width="12" style="113" customWidth="1"/>
    <col min="6151" max="6151" width="14.5703125" style="113" customWidth="1"/>
    <col min="6152" max="6156" width="9.140625" style="113"/>
    <col min="6157" max="6157" width="32.85546875" style="113" customWidth="1"/>
    <col min="6158" max="6400" width="9.140625" style="113"/>
    <col min="6401" max="6401" width="17" style="113" customWidth="1"/>
    <col min="6402" max="6402" width="15.7109375" style="113" customWidth="1"/>
    <col min="6403" max="6403" width="14.5703125" style="113" customWidth="1"/>
    <col min="6404" max="6404" width="14" style="113" customWidth="1"/>
    <col min="6405" max="6405" width="13" style="113" customWidth="1"/>
    <col min="6406" max="6406" width="12" style="113" customWidth="1"/>
    <col min="6407" max="6407" width="14.5703125" style="113" customWidth="1"/>
    <col min="6408" max="6412" width="9.140625" style="113"/>
    <col min="6413" max="6413" width="32.85546875" style="113" customWidth="1"/>
    <col min="6414" max="6656" width="9.140625" style="113"/>
    <col min="6657" max="6657" width="17" style="113" customWidth="1"/>
    <col min="6658" max="6658" width="15.7109375" style="113" customWidth="1"/>
    <col min="6659" max="6659" width="14.5703125" style="113" customWidth="1"/>
    <col min="6660" max="6660" width="14" style="113" customWidth="1"/>
    <col min="6661" max="6661" width="13" style="113" customWidth="1"/>
    <col min="6662" max="6662" width="12" style="113" customWidth="1"/>
    <col min="6663" max="6663" width="14.5703125" style="113" customWidth="1"/>
    <col min="6664" max="6668" width="9.140625" style="113"/>
    <col min="6669" max="6669" width="32.85546875" style="113" customWidth="1"/>
    <col min="6670" max="6912" width="9.140625" style="113"/>
    <col min="6913" max="6913" width="17" style="113" customWidth="1"/>
    <col min="6914" max="6914" width="15.7109375" style="113" customWidth="1"/>
    <col min="6915" max="6915" width="14.5703125" style="113" customWidth="1"/>
    <col min="6916" max="6916" width="14" style="113" customWidth="1"/>
    <col min="6917" max="6917" width="13" style="113" customWidth="1"/>
    <col min="6918" max="6918" width="12" style="113" customWidth="1"/>
    <col min="6919" max="6919" width="14.5703125" style="113" customWidth="1"/>
    <col min="6920" max="6924" width="9.140625" style="113"/>
    <col min="6925" max="6925" width="32.85546875" style="113" customWidth="1"/>
    <col min="6926" max="7168" width="9.140625" style="113"/>
    <col min="7169" max="7169" width="17" style="113" customWidth="1"/>
    <col min="7170" max="7170" width="15.7109375" style="113" customWidth="1"/>
    <col min="7171" max="7171" width="14.5703125" style="113" customWidth="1"/>
    <col min="7172" max="7172" width="14" style="113" customWidth="1"/>
    <col min="7173" max="7173" width="13" style="113" customWidth="1"/>
    <col min="7174" max="7174" width="12" style="113" customWidth="1"/>
    <col min="7175" max="7175" width="14.5703125" style="113" customWidth="1"/>
    <col min="7176" max="7180" width="9.140625" style="113"/>
    <col min="7181" max="7181" width="32.85546875" style="113" customWidth="1"/>
    <col min="7182" max="7424" width="9.140625" style="113"/>
    <col min="7425" max="7425" width="17" style="113" customWidth="1"/>
    <col min="7426" max="7426" width="15.7109375" style="113" customWidth="1"/>
    <col min="7427" max="7427" width="14.5703125" style="113" customWidth="1"/>
    <col min="7428" max="7428" width="14" style="113" customWidth="1"/>
    <col min="7429" max="7429" width="13" style="113" customWidth="1"/>
    <col min="7430" max="7430" width="12" style="113" customWidth="1"/>
    <col min="7431" max="7431" width="14.5703125" style="113" customWidth="1"/>
    <col min="7432" max="7436" width="9.140625" style="113"/>
    <col min="7437" max="7437" width="32.85546875" style="113" customWidth="1"/>
    <col min="7438" max="7680" width="9.140625" style="113"/>
    <col min="7681" max="7681" width="17" style="113" customWidth="1"/>
    <col min="7682" max="7682" width="15.7109375" style="113" customWidth="1"/>
    <col min="7683" max="7683" width="14.5703125" style="113" customWidth="1"/>
    <col min="7684" max="7684" width="14" style="113" customWidth="1"/>
    <col min="7685" max="7685" width="13" style="113" customWidth="1"/>
    <col min="7686" max="7686" width="12" style="113" customWidth="1"/>
    <col min="7687" max="7687" width="14.5703125" style="113" customWidth="1"/>
    <col min="7688" max="7692" width="9.140625" style="113"/>
    <col min="7693" max="7693" width="32.85546875" style="113" customWidth="1"/>
    <col min="7694" max="7936" width="9.140625" style="113"/>
    <col min="7937" max="7937" width="17" style="113" customWidth="1"/>
    <col min="7938" max="7938" width="15.7109375" style="113" customWidth="1"/>
    <col min="7939" max="7939" width="14.5703125" style="113" customWidth="1"/>
    <col min="7940" max="7940" width="14" style="113" customWidth="1"/>
    <col min="7941" max="7941" width="13" style="113" customWidth="1"/>
    <col min="7942" max="7942" width="12" style="113" customWidth="1"/>
    <col min="7943" max="7943" width="14.5703125" style="113" customWidth="1"/>
    <col min="7944" max="7948" width="9.140625" style="113"/>
    <col min="7949" max="7949" width="32.85546875" style="113" customWidth="1"/>
    <col min="7950" max="8192" width="9.140625" style="113"/>
    <col min="8193" max="8193" width="17" style="113" customWidth="1"/>
    <col min="8194" max="8194" width="15.7109375" style="113" customWidth="1"/>
    <col min="8195" max="8195" width="14.5703125" style="113" customWidth="1"/>
    <col min="8196" max="8196" width="14" style="113" customWidth="1"/>
    <col min="8197" max="8197" width="13" style="113" customWidth="1"/>
    <col min="8198" max="8198" width="12" style="113" customWidth="1"/>
    <col min="8199" max="8199" width="14.5703125" style="113" customWidth="1"/>
    <col min="8200" max="8204" width="9.140625" style="113"/>
    <col min="8205" max="8205" width="32.85546875" style="113" customWidth="1"/>
    <col min="8206" max="8448" width="9.140625" style="113"/>
    <col min="8449" max="8449" width="17" style="113" customWidth="1"/>
    <col min="8450" max="8450" width="15.7109375" style="113" customWidth="1"/>
    <col min="8451" max="8451" width="14.5703125" style="113" customWidth="1"/>
    <col min="8452" max="8452" width="14" style="113" customWidth="1"/>
    <col min="8453" max="8453" width="13" style="113" customWidth="1"/>
    <col min="8454" max="8454" width="12" style="113" customWidth="1"/>
    <col min="8455" max="8455" width="14.5703125" style="113" customWidth="1"/>
    <col min="8456" max="8460" width="9.140625" style="113"/>
    <col min="8461" max="8461" width="32.85546875" style="113" customWidth="1"/>
    <col min="8462" max="8704" width="9.140625" style="113"/>
    <col min="8705" max="8705" width="17" style="113" customWidth="1"/>
    <col min="8706" max="8706" width="15.7109375" style="113" customWidth="1"/>
    <col min="8707" max="8707" width="14.5703125" style="113" customWidth="1"/>
    <col min="8708" max="8708" width="14" style="113" customWidth="1"/>
    <col min="8709" max="8709" width="13" style="113" customWidth="1"/>
    <col min="8710" max="8710" width="12" style="113" customWidth="1"/>
    <col min="8711" max="8711" width="14.5703125" style="113" customWidth="1"/>
    <col min="8712" max="8716" width="9.140625" style="113"/>
    <col min="8717" max="8717" width="32.85546875" style="113" customWidth="1"/>
    <col min="8718" max="8960" width="9.140625" style="113"/>
    <col min="8961" max="8961" width="17" style="113" customWidth="1"/>
    <col min="8962" max="8962" width="15.7109375" style="113" customWidth="1"/>
    <col min="8963" max="8963" width="14.5703125" style="113" customWidth="1"/>
    <col min="8964" max="8964" width="14" style="113" customWidth="1"/>
    <col min="8965" max="8965" width="13" style="113" customWidth="1"/>
    <col min="8966" max="8966" width="12" style="113" customWidth="1"/>
    <col min="8967" max="8967" width="14.5703125" style="113" customWidth="1"/>
    <col min="8968" max="8972" width="9.140625" style="113"/>
    <col min="8973" max="8973" width="32.85546875" style="113" customWidth="1"/>
    <col min="8974" max="9216" width="9.140625" style="113"/>
    <col min="9217" max="9217" width="17" style="113" customWidth="1"/>
    <col min="9218" max="9218" width="15.7109375" style="113" customWidth="1"/>
    <col min="9219" max="9219" width="14.5703125" style="113" customWidth="1"/>
    <col min="9220" max="9220" width="14" style="113" customWidth="1"/>
    <col min="9221" max="9221" width="13" style="113" customWidth="1"/>
    <col min="9222" max="9222" width="12" style="113" customWidth="1"/>
    <col min="9223" max="9223" width="14.5703125" style="113" customWidth="1"/>
    <col min="9224" max="9228" width="9.140625" style="113"/>
    <col min="9229" max="9229" width="32.85546875" style="113" customWidth="1"/>
    <col min="9230" max="9472" width="9.140625" style="113"/>
    <col min="9473" max="9473" width="17" style="113" customWidth="1"/>
    <col min="9474" max="9474" width="15.7109375" style="113" customWidth="1"/>
    <col min="9475" max="9475" width="14.5703125" style="113" customWidth="1"/>
    <col min="9476" max="9476" width="14" style="113" customWidth="1"/>
    <col min="9477" max="9477" width="13" style="113" customWidth="1"/>
    <col min="9478" max="9478" width="12" style="113" customWidth="1"/>
    <col min="9479" max="9479" width="14.5703125" style="113" customWidth="1"/>
    <col min="9480" max="9484" width="9.140625" style="113"/>
    <col min="9485" max="9485" width="32.85546875" style="113" customWidth="1"/>
    <col min="9486" max="9728" width="9.140625" style="113"/>
    <col min="9729" max="9729" width="17" style="113" customWidth="1"/>
    <col min="9730" max="9730" width="15.7109375" style="113" customWidth="1"/>
    <col min="9731" max="9731" width="14.5703125" style="113" customWidth="1"/>
    <col min="9732" max="9732" width="14" style="113" customWidth="1"/>
    <col min="9733" max="9733" width="13" style="113" customWidth="1"/>
    <col min="9734" max="9734" width="12" style="113" customWidth="1"/>
    <col min="9735" max="9735" width="14.5703125" style="113" customWidth="1"/>
    <col min="9736" max="9740" width="9.140625" style="113"/>
    <col min="9741" max="9741" width="32.85546875" style="113" customWidth="1"/>
    <col min="9742" max="9984" width="9.140625" style="113"/>
    <col min="9985" max="9985" width="17" style="113" customWidth="1"/>
    <col min="9986" max="9986" width="15.7109375" style="113" customWidth="1"/>
    <col min="9987" max="9987" width="14.5703125" style="113" customWidth="1"/>
    <col min="9988" max="9988" width="14" style="113" customWidth="1"/>
    <col min="9989" max="9989" width="13" style="113" customWidth="1"/>
    <col min="9990" max="9990" width="12" style="113" customWidth="1"/>
    <col min="9991" max="9991" width="14.5703125" style="113" customWidth="1"/>
    <col min="9992" max="9996" width="9.140625" style="113"/>
    <col min="9997" max="9997" width="32.85546875" style="113" customWidth="1"/>
    <col min="9998" max="10240" width="9.140625" style="113"/>
    <col min="10241" max="10241" width="17" style="113" customWidth="1"/>
    <col min="10242" max="10242" width="15.7109375" style="113" customWidth="1"/>
    <col min="10243" max="10243" width="14.5703125" style="113" customWidth="1"/>
    <col min="10244" max="10244" width="14" style="113" customWidth="1"/>
    <col min="10245" max="10245" width="13" style="113" customWidth="1"/>
    <col min="10246" max="10246" width="12" style="113" customWidth="1"/>
    <col min="10247" max="10247" width="14.5703125" style="113" customWidth="1"/>
    <col min="10248" max="10252" width="9.140625" style="113"/>
    <col min="10253" max="10253" width="32.85546875" style="113" customWidth="1"/>
    <col min="10254" max="10496" width="9.140625" style="113"/>
    <col min="10497" max="10497" width="17" style="113" customWidth="1"/>
    <col min="10498" max="10498" width="15.7109375" style="113" customWidth="1"/>
    <col min="10499" max="10499" width="14.5703125" style="113" customWidth="1"/>
    <col min="10500" max="10500" width="14" style="113" customWidth="1"/>
    <col min="10501" max="10501" width="13" style="113" customWidth="1"/>
    <col min="10502" max="10502" width="12" style="113" customWidth="1"/>
    <col min="10503" max="10503" width="14.5703125" style="113" customWidth="1"/>
    <col min="10504" max="10508" width="9.140625" style="113"/>
    <col min="10509" max="10509" width="32.85546875" style="113" customWidth="1"/>
    <col min="10510" max="10752" width="9.140625" style="113"/>
    <col min="10753" max="10753" width="17" style="113" customWidth="1"/>
    <col min="10754" max="10754" width="15.7109375" style="113" customWidth="1"/>
    <col min="10755" max="10755" width="14.5703125" style="113" customWidth="1"/>
    <col min="10756" max="10756" width="14" style="113" customWidth="1"/>
    <col min="10757" max="10757" width="13" style="113" customWidth="1"/>
    <col min="10758" max="10758" width="12" style="113" customWidth="1"/>
    <col min="10759" max="10759" width="14.5703125" style="113" customWidth="1"/>
    <col min="10760" max="10764" width="9.140625" style="113"/>
    <col min="10765" max="10765" width="32.85546875" style="113" customWidth="1"/>
    <col min="10766" max="11008" width="9.140625" style="113"/>
    <col min="11009" max="11009" width="17" style="113" customWidth="1"/>
    <col min="11010" max="11010" width="15.7109375" style="113" customWidth="1"/>
    <col min="11011" max="11011" width="14.5703125" style="113" customWidth="1"/>
    <col min="11012" max="11012" width="14" style="113" customWidth="1"/>
    <col min="11013" max="11013" width="13" style="113" customWidth="1"/>
    <col min="11014" max="11014" width="12" style="113" customWidth="1"/>
    <col min="11015" max="11015" width="14.5703125" style="113" customWidth="1"/>
    <col min="11016" max="11020" width="9.140625" style="113"/>
    <col min="11021" max="11021" width="32.85546875" style="113" customWidth="1"/>
    <col min="11022" max="11264" width="9.140625" style="113"/>
    <col min="11265" max="11265" width="17" style="113" customWidth="1"/>
    <col min="11266" max="11266" width="15.7109375" style="113" customWidth="1"/>
    <col min="11267" max="11267" width="14.5703125" style="113" customWidth="1"/>
    <col min="11268" max="11268" width="14" style="113" customWidth="1"/>
    <col min="11269" max="11269" width="13" style="113" customWidth="1"/>
    <col min="11270" max="11270" width="12" style="113" customWidth="1"/>
    <col min="11271" max="11271" width="14.5703125" style="113" customWidth="1"/>
    <col min="11272" max="11276" width="9.140625" style="113"/>
    <col min="11277" max="11277" width="32.85546875" style="113" customWidth="1"/>
    <col min="11278" max="11520" width="9.140625" style="113"/>
    <col min="11521" max="11521" width="17" style="113" customWidth="1"/>
    <col min="11522" max="11522" width="15.7109375" style="113" customWidth="1"/>
    <col min="11523" max="11523" width="14.5703125" style="113" customWidth="1"/>
    <col min="11524" max="11524" width="14" style="113" customWidth="1"/>
    <col min="11525" max="11525" width="13" style="113" customWidth="1"/>
    <col min="11526" max="11526" width="12" style="113" customWidth="1"/>
    <col min="11527" max="11527" width="14.5703125" style="113" customWidth="1"/>
    <col min="11528" max="11532" width="9.140625" style="113"/>
    <col min="11533" max="11533" width="32.85546875" style="113" customWidth="1"/>
    <col min="11534" max="11776" width="9.140625" style="113"/>
    <col min="11777" max="11777" width="17" style="113" customWidth="1"/>
    <col min="11778" max="11778" width="15.7109375" style="113" customWidth="1"/>
    <col min="11779" max="11779" width="14.5703125" style="113" customWidth="1"/>
    <col min="11780" max="11780" width="14" style="113" customWidth="1"/>
    <col min="11781" max="11781" width="13" style="113" customWidth="1"/>
    <col min="11782" max="11782" width="12" style="113" customWidth="1"/>
    <col min="11783" max="11783" width="14.5703125" style="113" customWidth="1"/>
    <col min="11784" max="11788" width="9.140625" style="113"/>
    <col min="11789" max="11789" width="32.85546875" style="113" customWidth="1"/>
    <col min="11790" max="12032" width="9.140625" style="113"/>
    <col min="12033" max="12033" width="17" style="113" customWidth="1"/>
    <col min="12034" max="12034" width="15.7109375" style="113" customWidth="1"/>
    <col min="12035" max="12035" width="14.5703125" style="113" customWidth="1"/>
    <col min="12036" max="12036" width="14" style="113" customWidth="1"/>
    <col min="12037" max="12037" width="13" style="113" customWidth="1"/>
    <col min="12038" max="12038" width="12" style="113" customWidth="1"/>
    <col min="12039" max="12039" width="14.5703125" style="113" customWidth="1"/>
    <col min="12040" max="12044" width="9.140625" style="113"/>
    <col min="12045" max="12045" width="32.85546875" style="113" customWidth="1"/>
    <col min="12046" max="12288" width="9.140625" style="113"/>
    <col min="12289" max="12289" width="17" style="113" customWidth="1"/>
    <col min="12290" max="12290" width="15.7109375" style="113" customWidth="1"/>
    <col min="12291" max="12291" width="14.5703125" style="113" customWidth="1"/>
    <col min="12292" max="12292" width="14" style="113" customWidth="1"/>
    <col min="12293" max="12293" width="13" style="113" customWidth="1"/>
    <col min="12294" max="12294" width="12" style="113" customWidth="1"/>
    <col min="12295" max="12295" width="14.5703125" style="113" customWidth="1"/>
    <col min="12296" max="12300" width="9.140625" style="113"/>
    <col min="12301" max="12301" width="32.85546875" style="113" customWidth="1"/>
    <col min="12302" max="12544" width="9.140625" style="113"/>
    <col min="12545" max="12545" width="17" style="113" customWidth="1"/>
    <col min="12546" max="12546" width="15.7109375" style="113" customWidth="1"/>
    <col min="12547" max="12547" width="14.5703125" style="113" customWidth="1"/>
    <col min="12548" max="12548" width="14" style="113" customWidth="1"/>
    <col min="12549" max="12549" width="13" style="113" customWidth="1"/>
    <col min="12550" max="12550" width="12" style="113" customWidth="1"/>
    <col min="12551" max="12551" width="14.5703125" style="113" customWidth="1"/>
    <col min="12552" max="12556" width="9.140625" style="113"/>
    <col min="12557" max="12557" width="32.85546875" style="113" customWidth="1"/>
    <col min="12558" max="12800" width="9.140625" style="113"/>
    <col min="12801" max="12801" width="17" style="113" customWidth="1"/>
    <col min="12802" max="12802" width="15.7109375" style="113" customWidth="1"/>
    <col min="12803" max="12803" width="14.5703125" style="113" customWidth="1"/>
    <col min="12804" max="12804" width="14" style="113" customWidth="1"/>
    <col min="12805" max="12805" width="13" style="113" customWidth="1"/>
    <col min="12806" max="12806" width="12" style="113" customWidth="1"/>
    <col min="12807" max="12807" width="14.5703125" style="113" customWidth="1"/>
    <col min="12808" max="12812" width="9.140625" style="113"/>
    <col min="12813" max="12813" width="32.85546875" style="113" customWidth="1"/>
    <col min="12814" max="13056" width="9.140625" style="113"/>
    <col min="13057" max="13057" width="17" style="113" customWidth="1"/>
    <col min="13058" max="13058" width="15.7109375" style="113" customWidth="1"/>
    <col min="13059" max="13059" width="14.5703125" style="113" customWidth="1"/>
    <col min="13060" max="13060" width="14" style="113" customWidth="1"/>
    <col min="13061" max="13061" width="13" style="113" customWidth="1"/>
    <col min="13062" max="13062" width="12" style="113" customWidth="1"/>
    <col min="13063" max="13063" width="14.5703125" style="113" customWidth="1"/>
    <col min="13064" max="13068" width="9.140625" style="113"/>
    <col min="13069" max="13069" width="32.85546875" style="113" customWidth="1"/>
    <col min="13070" max="13312" width="9.140625" style="113"/>
    <col min="13313" max="13313" width="17" style="113" customWidth="1"/>
    <col min="13314" max="13314" width="15.7109375" style="113" customWidth="1"/>
    <col min="13315" max="13315" width="14.5703125" style="113" customWidth="1"/>
    <col min="13316" max="13316" width="14" style="113" customWidth="1"/>
    <col min="13317" max="13317" width="13" style="113" customWidth="1"/>
    <col min="13318" max="13318" width="12" style="113" customWidth="1"/>
    <col min="13319" max="13319" width="14.5703125" style="113" customWidth="1"/>
    <col min="13320" max="13324" width="9.140625" style="113"/>
    <col min="13325" max="13325" width="32.85546875" style="113" customWidth="1"/>
    <col min="13326" max="13568" width="9.140625" style="113"/>
    <col min="13569" max="13569" width="17" style="113" customWidth="1"/>
    <col min="13570" max="13570" width="15.7109375" style="113" customWidth="1"/>
    <col min="13571" max="13571" width="14.5703125" style="113" customWidth="1"/>
    <col min="13572" max="13572" width="14" style="113" customWidth="1"/>
    <col min="13573" max="13573" width="13" style="113" customWidth="1"/>
    <col min="13574" max="13574" width="12" style="113" customWidth="1"/>
    <col min="13575" max="13575" width="14.5703125" style="113" customWidth="1"/>
    <col min="13576" max="13580" width="9.140625" style="113"/>
    <col min="13581" max="13581" width="32.85546875" style="113" customWidth="1"/>
    <col min="13582" max="13824" width="9.140625" style="113"/>
    <col min="13825" max="13825" width="17" style="113" customWidth="1"/>
    <col min="13826" max="13826" width="15.7109375" style="113" customWidth="1"/>
    <col min="13827" max="13827" width="14.5703125" style="113" customWidth="1"/>
    <col min="13828" max="13828" width="14" style="113" customWidth="1"/>
    <col min="13829" max="13829" width="13" style="113" customWidth="1"/>
    <col min="13830" max="13830" width="12" style="113" customWidth="1"/>
    <col min="13831" max="13831" width="14.5703125" style="113" customWidth="1"/>
    <col min="13832" max="13836" width="9.140625" style="113"/>
    <col min="13837" max="13837" width="32.85546875" style="113" customWidth="1"/>
    <col min="13838" max="14080" width="9.140625" style="113"/>
    <col min="14081" max="14081" width="17" style="113" customWidth="1"/>
    <col min="14082" max="14082" width="15.7109375" style="113" customWidth="1"/>
    <col min="14083" max="14083" width="14.5703125" style="113" customWidth="1"/>
    <col min="14084" max="14084" width="14" style="113" customWidth="1"/>
    <col min="14085" max="14085" width="13" style="113" customWidth="1"/>
    <col min="14086" max="14086" width="12" style="113" customWidth="1"/>
    <col min="14087" max="14087" width="14.5703125" style="113" customWidth="1"/>
    <col min="14088" max="14092" width="9.140625" style="113"/>
    <col min="14093" max="14093" width="32.85546875" style="113" customWidth="1"/>
    <col min="14094" max="14336" width="9.140625" style="113"/>
    <col min="14337" max="14337" width="17" style="113" customWidth="1"/>
    <col min="14338" max="14338" width="15.7109375" style="113" customWidth="1"/>
    <col min="14339" max="14339" width="14.5703125" style="113" customWidth="1"/>
    <col min="14340" max="14340" width="14" style="113" customWidth="1"/>
    <col min="14341" max="14341" width="13" style="113" customWidth="1"/>
    <col min="14342" max="14342" width="12" style="113" customWidth="1"/>
    <col min="14343" max="14343" width="14.5703125" style="113" customWidth="1"/>
    <col min="14344" max="14348" width="9.140625" style="113"/>
    <col min="14349" max="14349" width="32.85546875" style="113" customWidth="1"/>
    <col min="14350" max="14592" width="9.140625" style="113"/>
    <col min="14593" max="14593" width="17" style="113" customWidth="1"/>
    <col min="14594" max="14594" width="15.7109375" style="113" customWidth="1"/>
    <col min="14595" max="14595" width="14.5703125" style="113" customWidth="1"/>
    <col min="14596" max="14596" width="14" style="113" customWidth="1"/>
    <col min="14597" max="14597" width="13" style="113" customWidth="1"/>
    <col min="14598" max="14598" width="12" style="113" customWidth="1"/>
    <col min="14599" max="14599" width="14.5703125" style="113" customWidth="1"/>
    <col min="14600" max="14604" width="9.140625" style="113"/>
    <col min="14605" max="14605" width="32.85546875" style="113" customWidth="1"/>
    <col min="14606" max="14848" width="9.140625" style="113"/>
    <col min="14849" max="14849" width="17" style="113" customWidth="1"/>
    <col min="14850" max="14850" width="15.7109375" style="113" customWidth="1"/>
    <col min="14851" max="14851" width="14.5703125" style="113" customWidth="1"/>
    <col min="14852" max="14852" width="14" style="113" customWidth="1"/>
    <col min="14853" max="14853" width="13" style="113" customWidth="1"/>
    <col min="14854" max="14854" width="12" style="113" customWidth="1"/>
    <col min="14855" max="14855" width="14.5703125" style="113" customWidth="1"/>
    <col min="14856" max="14860" width="9.140625" style="113"/>
    <col min="14861" max="14861" width="32.85546875" style="113" customWidth="1"/>
    <col min="14862" max="15104" width="9.140625" style="113"/>
    <col min="15105" max="15105" width="17" style="113" customWidth="1"/>
    <col min="15106" max="15106" width="15.7109375" style="113" customWidth="1"/>
    <col min="15107" max="15107" width="14.5703125" style="113" customWidth="1"/>
    <col min="15108" max="15108" width="14" style="113" customWidth="1"/>
    <col min="15109" max="15109" width="13" style="113" customWidth="1"/>
    <col min="15110" max="15110" width="12" style="113" customWidth="1"/>
    <col min="15111" max="15111" width="14.5703125" style="113" customWidth="1"/>
    <col min="15112" max="15116" width="9.140625" style="113"/>
    <col min="15117" max="15117" width="32.85546875" style="113" customWidth="1"/>
    <col min="15118" max="15360" width="9.140625" style="113"/>
    <col min="15361" max="15361" width="17" style="113" customWidth="1"/>
    <col min="15362" max="15362" width="15.7109375" style="113" customWidth="1"/>
    <col min="15363" max="15363" width="14.5703125" style="113" customWidth="1"/>
    <col min="15364" max="15364" width="14" style="113" customWidth="1"/>
    <col min="15365" max="15365" width="13" style="113" customWidth="1"/>
    <col min="15366" max="15366" width="12" style="113" customWidth="1"/>
    <col min="15367" max="15367" width="14.5703125" style="113" customWidth="1"/>
    <col min="15368" max="15372" width="9.140625" style="113"/>
    <col min="15373" max="15373" width="32.85546875" style="113" customWidth="1"/>
    <col min="15374" max="15616" width="9.140625" style="113"/>
    <col min="15617" max="15617" width="17" style="113" customWidth="1"/>
    <col min="15618" max="15618" width="15.7109375" style="113" customWidth="1"/>
    <col min="15619" max="15619" width="14.5703125" style="113" customWidth="1"/>
    <col min="15620" max="15620" width="14" style="113" customWidth="1"/>
    <col min="15621" max="15621" width="13" style="113" customWidth="1"/>
    <col min="15622" max="15622" width="12" style="113" customWidth="1"/>
    <col min="15623" max="15623" width="14.5703125" style="113" customWidth="1"/>
    <col min="15624" max="15628" width="9.140625" style="113"/>
    <col min="15629" max="15629" width="32.85546875" style="113" customWidth="1"/>
    <col min="15630" max="15872" width="9.140625" style="113"/>
    <col min="15873" max="15873" width="17" style="113" customWidth="1"/>
    <col min="15874" max="15874" width="15.7109375" style="113" customWidth="1"/>
    <col min="15875" max="15875" width="14.5703125" style="113" customWidth="1"/>
    <col min="15876" max="15876" width="14" style="113" customWidth="1"/>
    <col min="15877" max="15877" width="13" style="113" customWidth="1"/>
    <col min="15878" max="15878" width="12" style="113" customWidth="1"/>
    <col min="15879" max="15879" width="14.5703125" style="113" customWidth="1"/>
    <col min="15880" max="15884" width="9.140625" style="113"/>
    <col min="15885" max="15885" width="32.85546875" style="113" customWidth="1"/>
    <col min="15886" max="16128" width="9.140625" style="113"/>
    <col min="16129" max="16129" width="17" style="113" customWidth="1"/>
    <col min="16130" max="16130" width="15.7109375" style="113" customWidth="1"/>
    <col min="16131" max="16131" width="14.5703125" style="113" customWidth="1"/>
    <col min="16132" max="16132" width="14" style="113" customWidth="1"/>
    <col min="16133" max="16133" width="13" style="113" customWidth="1"/>
    <col min="16134" max="16134" width="12" style="113" customWidth="1"/>
    <col min="16135" max="16135" width="14.5703125" style="113" customWidth="1"/>
    <col min="16136" max="16140" width="9.140625" style="113"/>
    <col min="16141" max="16141" width="32.85546875" style="113" customWidth="1"/>
    <col min="16142" max="16384" width="9.140625" style="113"/>
  </cols>
  <sheetData>
    <row r="1" spans="1:10" ht="15.75" x14ac:dyDescent="0.25">
      <c r="A1" s="130" t="s">
        <v>7</v>
      </c>
      <c r="B1" s="130" t="s">
        <v>298</v>
      </c>
      <c r="C1" s="130" t="s">
        <v>299</v>
      </c>
      <c r="D1" s="130" t="s">
        <v>300</v>
      </c>
      <c r="E1" s="130" t="s">
        <v>301</v>
      </c>
      <c r="F1" s="130" t="s">
        <v>302</v>
      </c>
      <c r="G1" s="130" t="s">
        <v>303</v>
      </c>
      <c r="H1" s="130" t="s">
        <v>304</v>
      </c>
      <c r="I1" s="130" t="s">
        <v>305</v>
      </c>
      <c r="J1" s="131" t="s">
        <v>306</v>
      </c>
    </row>
    <row r="2" spans="1:10" x14ac:dyDescent="0.2">
      <c r="A2" s="115" t="s">
        <v>307</v>
      </c>
      <c r="B2" s="114">
        <v>20</v>
      </c>
      <c r="C2" s="114" t="s">
        <v>308</v>
      </c>
      <c r="D2" s="114" t="s">
        <v>309</v>
      </c>
      <c r="E2" s="114" t="s">
        <v>310</v>
      </c>
      <c r="F2" s="114">
        <v>2007</v>
      </c>
      <c r="G2" s="115" t="s">
        <v>311</v>
      </c>
      <c r="H2" s="114" t="s">
        <v>85</v>
      </c>
      <c r="I2" s="115" t="s">
        <v>312</v>
      </c>
      <c r="J2" s="32">
        <v>24210</v>
      </c>
    </row>
    <row r="3" spans="1:10" x14ac:dyDescent="0.2">
      <c r="A3" s="115" t="s">
        <v>313</v>
      </c>
      <c r="B3" s="114">
        <v>28</v>
      </c>
      <c r="C3" s="114" t="s">
        <v>308</v>
      </c>
      <c r="D3" s="114" t="s">
        <v>309</v>
      </c>
      <c r="E3" s="114" t="s">
        <v>310</v>
      </c>
      <c r="F3" s="114">
        <v>2006</v>
      </c>
      <c r="G3" s="115" t="s">
        <v>311</v>
      </c>
      <c r="H3" s="114" t="s">
        <v>85</v>
      </c>
      <c r="I3" s="115" t="s">
        <v>314</v>
      </c>
      <c r="J3" s="32">
        <v>24600</v>
      </c>
    </row>
    <row r="4" spans="1:10" x14ac:dyDescent="0.2">
      <c r="A4" s="115" t="s">
        <v>315</v>
      </c>
      <c r="B4" s="114">
        <v>32</v>
      </c>
      <c r="C4" s="114" t="s">
        <v>316</v>
      </c>
      <c r="D4" s="114" t="s">
        <v>317</v>
      </c>
      <c r="E4" s="114" t="s">
        <v>318</v>
      </c>
      <c r="F4" s="114">
        <v>2008</v>
      </c>
      <c r="G4" s="115" t="s">
        <v>319</v>
      </c>
      <c r="H4" s="114" t="s">
        <v>85</v>
      </c>
      <c r="I4" s="115" t="s">
        <v>314</v>
      </c>
      <c r="J4" s="32">
        <v>19900</v>
      </c>
    </row>
    <row r="5" spans="1:10" x14ac:dyDescent="0.2">
      <c r="A5" s="115" t="s">
        <v>320</v>
      </c>
      <c r="B5" s="114">
        <v>31</v>
      </c>
      <c r="C5" s="114" t="s">
        <v>308</v>
      </c>
      <c r="D5" s="114" t="s">
        <v>317</v>
      </c>
      <c r="E5" s="114" t="s">
        <v>321</v>
      </c>
      <c r="F5" s="114">
        <v>2010</v>
      </c>
      <c r="G5" s="115" t="s">
        <v>311</v>
      </c>
      <c r="H5" s="114" t="s">
        <v>82</v>
      </c>
      <c r="I5" s="115" t="s">
        <v>322</v>
      </c>
      <c r="J5" s="32">
        <v>22000</v>
      </c>
    </row>
    <row r="6" spans="1:10" x14ac:dyDescent="0.2">
      <c r="A6" s="115" t="s">
        <v>323</v>
      </c>
      <c r="B6" s="114">
        <v>21</v>
      </c>
      <c r="C6" s="114" t="s">
        <v>308</v>
      </c>
      <c r="D6" s="114" t="s">
        <v>317</v>
      </c>
      <c r="E6" s="114" t="s">
        <v>321</v>
      </c>
      <c r="F6" s="114">
        <v>2009</v>
      </c>
      <c r="G6" s="115" t="s">
        <v>311</v>
      </c>
      <c r="H6" s="114" t="s">
        <v>82</v>
      </c>
      <c r="I6" s="115" t="s">
        <v>324</v>
      </c>
      <c r="J6" s="32">
        <v>22000</v>
      </c>
    </row>
    <row r="7" spans="1:10" x14ac:dyDescent="0.2">
      <c r="A7" s="115" t="s">
        <v>325</v>
      </c>
      <c r="B7" s="114">
        <v>36</v>
      </c>
      <c r="C7" s="114" t="s">
        <v>316</v>
      </c>
      <c r="D7" s="114" t="s">
        <v>326</v>
      </c>
      <c r="E7" s="114" t="s">
        <v>327</v>
      </c>
      <c r="F7" s="114">
        <v>2008</v>
      </c>
      <c r="G7" s="115" t="s">
        <v>311</v>
      </c>
      <c r="H7" s="114" t="s">
        <v>82</v>
      </c>
      <c r="I7" s="115" t="s">
        <v>328</v>
      </c>
      <c r="J7" s="32">
        <v>63950</v>
      </c>
    </row>
    <row r="8" spans="1:10" x14ac:dyDescent="0.2">
      <c r="A8" s="115" t="s">
        <v>329</v>
      </c>
      <c r="B8" s="114">
        <v>26</v>
      </c>
      <c r="C8" s="114" t="s">
        <v>308</v>
      </c>
      <c r="D8" s="114" t="s">
        <v>330</v>
      </c>
      <c r="E8" s="114" t="s">
        <v>331</v>
      </c>
      <c r="F8" s="114">
        <v>2009</v>
      </c>
      <c r="G8" s="115" t="s">
        <v>332</v>
      </c>
      <c r="H8" s="114" t="s">
        <v>82</v>
      </c>
      <c r="I8" s="115" t="s">
        <v>333</v>
      </c>
      <c r="J8" s="32">
        <v>18984</v>
      </c>
    </row>
    <row r="9" spans="1:10" x14ac:dyDescent="0.2">
      <c r="A9" s="115" t="s">
        <v>334</v>
      </c>
      <c r="B9" s="114">
        <v>38</v>
      </c>
      <c r="C9" s="114" t="s">
        <v>316</v>
      </c>
      <c r="D9" s="114" t="s">
        <v>330</v>
      </c>
      <c r="E9" s="114" t="s">
        <v>335</v>
      </c>
      <c r="F9" s="114">
        <v>2007</v>
      </c>
      <c r="G9" s="115" t="s">
        <v>311</v>
      </c>
      <c r="H9" s="114" t="s">
        <v>85</v>
      </c>
      <c r="I9" s="115" t="s">
        <v>336</v>
      </c>
      <c r="J9" s="32">
        <v>21321</v>
      </c>
    </row>
    <row r="10" spans="1:10" x14ac:dyDescent="0.2">
      <c r="A10" s="115" t="s">
        <v>337</v>
      </c>
      <c r="B10" s="114">
        <v>18</v>
      </c>
      <c r="C10" s="114" t="s">
        <v>308</v>
      </c>
      <c r="D10" s="114" t="s">
        <v>326</v>
      </c>
      <c r="E10" s="114" t="s">
        <v>338</v>
      </c>
      <c r="F10" s="114">
        <v>2010</v>
      </c>
      <c r="G10" s="115" t="s">
        <v>339</v>
      </c>
      <c r="H10" s="114" t="s">
        <v>77</v>
      </c>
      <c r="I10" s="115" t="s">
        <v>340</v>
      </c>
      <c r="J10" s="32">
        <v>16850</v>
      </c>
    </row>
    <row r="11" spans="1:10" x14ac:dyDescent="0.2">
      <c r="A11" s="115" t="s">
        <v>341</v>
      </c>
      <c r="B11" s="114">
        <v>25</v>
      </c>
      <c r="C11" s="114" t="s">
        <v>308</v>
      </c>
      <c r="D11" s="114" t="s">
        <v>317</v>
      </c>
      <c r="E11" s="114" t="s">
        <v>321</v>
      </c>
      <c r="F11" s="114">
        <v>2009</v>
      </c>
      <c r="G11" s="115" t="s">
        <v>332</v>
      </c>
      <c r="H11" s="114" t="s">
        <v>77</v>
      </c>
      <c r="I11" s="115" t="s">
        <v>340</v>
      </c>
      <c r="J11" s="32">
        <v>22000</v>
      </c>
    </row>
    <row r="12" spans="1:10" x14ac:dyDescent="0.2">
      <c r="A12" s="115" t="s">
        <v>342</v>
      </c>
      <c r="B12" s="114">
        <v>34</v>
      </c>
      <c r="C12" s="114" t="s">
        <v>316</v>
      </c>
      <c r="D12" s="114" t="s">
        <v>330</v>
      </c>
      <c r="E12" s="114" t="s">
        <v>343</v>
      </c>
      <c r="F12" s="114">
        <v>2008</v>
      </c>
      <c r="G12" s="115" t="s">
        <v>311</v>
      </c>
      <c r="H12" s="114" t="s">
        <v>82</v>
      </c>
      <c r="I12" s="115" t="s">
        <v>324</v>
      </c>
      <c r="J12" s="32">
        <v>17620</v>
      </c>
    </row>
    <row r="13" spans="1:10" x14ac:dyDescent="0.2">
      <c r="A13" s="115" t="s">
        <v>344</v>
      </c>
      <c r="B13" s="114">
        <v>41</v>
      </c>
      <c r="C13" s="114" t="s">
        <v>316</v>
      </c>
      <c r="D13" s="114" t="s">
        <v>326</v>
      </c>
      <c r="E13" s="114" t="s">
        <v>345</v>
      </c>
      <c r="F13" s="114">
        <v>2010</v>
      </c>
      <c r="G13" s="115" t="s">
        <v>311</v>
      </c>
      <c r="H13" s="114" t="s">
        <v>77</v>
      </c>
      <c r="I13" s="115" t="s">
        <v>346</v>
      </c>
      <c r="J13" s="32">
        <v>25000</v>
      </c>
    </row>
    <row r="14" spans="1:10" x14ac:dyDescent="0.2">
      <c r="A14" s="115" t="s">
        <v>347</v>
      </c>
      <c r="B14" s="114">
        <v>19</v>
      </c>
      <c r="C14" s="114" t="s">
        <v>316</v>
      </c>
      <c r="D14" s="114" t="s">
        <v>326</v>
      </c>
      <c r="E14" s="114" t="s">
        <v>338</v>
      </c>
      <c r="F14" s="114">
        <v>2009</v>
      </c>
      <c r="G14" s="115" t="s">
        <v>319</v>
      </c>
      <c r="H14" s="114" t="s">
        <v>82</v>
      </c>
      <c r="I14" s="115" t="s">
        <v>333</v>
      </c>
      <c r="J14" s="32">
        <v>16850</v>
      </c>
    </row>
    <row r="15" spans="1:10" x14ac:dyDescent="0.2">
      <c r="A15" s="115" t="s">
        <v>348</v>
      </c>
      <c r="B15" s="114">
        <v>23</v>
      </c>
      <c r="C15" s="114" t="s">
        <v>308</v>
      </c>
      <c r="D15" s="114" t="s">
        <v>309</v>
      </c>
      <c r="E15" s="114" t="s">
        <v>349</v>
      </c>
      <c r="F15" s="114">
        <v>2011</v>
      </c>
      <c r="G15" s="115" t="s">
        <v>319</v>
      </c>
      <c r="H15" s="114" t="s">
        <v>85</v>
      </c>
      <c r="I15" s="115" t="s">
        <v>350</v>
      </c>
      <c r="J15" s="32">
        <v>32120</v>
      </c>
    </row>
    <row r="16" spans="1:10" x14ac:dyDescent="0.2">
      <c r="A16" s="115" t="s">
        <v>351</v>
      </c>
      <c r="B16" s="114">
        <v>36</v>
      </c>
      <c r="C16" s="114" t="s">
        <v>308</v>
      </c>
      <c r="D16" s="114" t="s">
        <v>317</v>
      </c>
      <c r="E16" s="114" t="s">
        <v>318</v>
      </c>
      <c r="F16" s="114">
        <v>2011</v>
      </c>
      <c r="G16" s="115" t="s">
        <v>339</v>
      </c>
      <c r="H16" s="114" t="s">
        <v>85</v>
      </c>
      <c r="I16" s="115" t="s">
        <v>350</v>
      </c>
      <c r="J16" s="32">
        <v>19900</v>
      </c>
    </row>
    <row r="17" spans="1:10" x14ac:dyDescent="0.2">
      <c r="A17" s="115" t="s">
        <v>352</v>
      </c>
      <c r="B17" s="114">
        <v>25</v>
      </c>
      <c r="C17" s="114" t="s">
        <v>308</v>
      </c>
      <c r="D17" s="114" t="s">
        <v>309</v>
      </c>
      <c r="E17" s="114" t="s">
        <v>353</v>
      </c>
      <c r="F17" s="114">
        <v>2008</v>
      </c>
      <c r="G17" s="115" t="s">
        <v>339</v>
      </c>
      <c r="H17" s="114" t="s">
        <v>82</v>
      </c>
      <c r="I17" s="115" t="s">
        <v>328</v>
      </c>
      <c r="J17" s="32">
        <v>28000</v>
      </c>
    </row>
    <row r="18" spans="1:10" x14ac:dyDescent="0.2">
      <c r="A18" s="115" t="s">
        <v>354</v>
      </c>
      <c r="B18" s="114">
        <v>36</v>
      </c>
      <c r="C18" s="114" t="s">
        <v>316</v>
      </c>
      <c r="D18" s="114" t="s">
        <v>330</v>
      </c>
      <c r="E18" s="114" t="s">
        <v>331</v>
      </c>
      <c r="F18" s="114">
        <v>2009</v>
      </c>
      <c r="G18" s="115" t="s">
        <v>319</v>
      </c>
      <c r="H18" s="114" t="s">
        <v>77</v>
      </c>
      <c r="I18" s="115" t="s">
        <v>346</v>
      </c>
      <c r="J18" s="32">
        <v>19800</v>
      </c>
    </row>
    <row r="19" spans="1:10" x14ac:dyDescent="0.2">
      <c r="A19" s="115" t="s">
        <v>355</v>
      </c>
      <c r="B19" s="114">
        <v>35</v>
      </c>
      <c r="C19" s="114" t="s">
        <v>308</v>
      </c>
      <c r="D19" s="114" t="s">
        <v>309</v>
      </c>
      <c r="E19" s="114" t="s">
        <v>349</v>
      </c>
      <c r="F19" s="114">
        <v>2007</v>
      </c>
      <c r="G19" s="115" t="s">
        <v>339</v>
      </c>
      <c r="H19" s="114" t="s">
        <v>77</v>
      </c>
      <c r="I19" s="115" t="s">
        <v>346</v>
      </c>
      <c r="J19" s="32">
        <v>29325</v>
      </c>
    </row>
    <row r="20" spans="1:10" x14ac:dyDescent="0.2">
      <c r="A20" s="115" t="s">
        <v>279</v>
      </c>
      <c r="B20" s="114">
        <v>31</v>
      </c>
      <c r="C20" s="114" t="s">
        <v>308</v>
      </c>
      <c r="D20" s="114" t="s">
        <v>330</v>
      </c>
      <c r="E20" s="114" t="s">
        <v>335</v>
      </c>
      <c r="F20" s="114">
        <v>2010</v>
      </c>
      <c r="G20" s="115" t="s">
        <v>339</v>
      </c>
      <c r="H20" s="114" t="s">
        <v>77</v>
      </c>
      <c r="I20" s="115" t="s">
        <v>340</v>
      </c>
      <c r="J20" s="32">
        <v>21321</v>
      </c>
    </row>
    <row r="21" spans="1:10" x14ac:dyDescent="0.2">
      <c r="A21" s="115" t="s">
        <v>271</v>
      </c>
      <c r="B21" s="114">
        <v>21</v>
      </c>
      <c r="C21" s="114" t="s">
        <v>316</v>
      </c>
      <c r="D21" s="114" t="s">
        <v>326</v>
      </c>
      <c r="E21" s="114" t="s">
        <v>345</v>
      </c>
      <c r="F21" s="114">
        <v>2011</v>
      </c>
      <c r="G21" s="115" t="s">
        <v>339</v>
      </c>
      <c r="H21" s="114" t="s">
        <v>77</v>
      </c>
      <c r="I21" s="115" t="s">
        <v>346</v>
      </c>
      <c r="J21" s="32">
        <v>25000</v>
      </c>
    </row>
    <row r="22" spans="1:10" x14ac:dyDescent="0.2">
      <c r="A22" s="115" t="s">
        <v>356</v>
      </c>
      <c r="B22" s="114">
        <v>28</v>
      </c>
      <c r="C22" s="114" t="s">
        <v>308</v>
      </c>
      <c r="D22" s="114" t="s">
        <v>326</v>
      </c>
      <c r="E22" s="114" t="s">
        <v>345</v>
      </c>
      <c r="F22" s="114">
        <v>2009</v>
      </c>
      <c r="G22" s="115" t="s">
        <v>339</v>
      </c>
      <c r="H22" s="114" t="s">
        <v>85</v>
      </c>
      <c r="I22" s="115" t="s">
        <v>357</v>
      </c>
      <c r="J22" s="32">
        <v>25000</v>
      </c>
    </row>
    <row r="23" spans="1:10" x14ac:dyDescent="0.2">
      <c r="A23" s="115" t="s">
        <v>358</v>
      </c>
      <c r="B23" s="114">
        <v>29</v>
      </c>
      <c r="C23" s="114" t="s">
        <v>308</v>
      </c>
      <c r="D23" s="114" t="s">
        <v>309</v>
      </c>
      <c r="E23" s="114" t="s">
        <v>353</v>
      </c>
      <c r="F23" s="114">
        <v>2007</v>
      </c>
      <c r="G23" s="115" t="s">
        <v>332</v>
      </c>
      <c r="H23" s="114" t="s">
        <v>82</v>
      </c>
      <c r="I23" s="115" t="s">
        <v>328</v>
      </c>
      <c r="J23" s="32">
        <v>29300</v>
      </c>
    </row>
    <row r="24" spans="1:10" x14ac:dyDescent="0.2">
      <c r="A24" s="115" t="s">
        <v>139</v>
      </c>
      <c r="B24" s="114">
        <v>35</v>
      </c>
      <c r="C24" s="114" t="s">
        <v>316</v>
      </c>
      <c r="D24" s="114" t="s">
        <v>326</v>
      </c>
      <c r="E24" s="114" t="s">
        <v>327</v>
      </c>
      <c r="F24" s="114">
        <v>2008</v>
      </c>
      <c r="G24" s="115" t="s">
        <v>332</v>
      </c>
      <c r="H24" s="114" t="s">
        <v>77</v>
      </c>
      <c r="I24" s="115" t="s">
        <v>359</v>
      </c>
      <c r="J24" s="32">
        <v>63950</v>
      </c>
    </row>
    <row r="27" spans="1:10" x14ac:dyDescent="0.2">
      <c r="A27" s="268" t="s">
        <v>360</v>
      </c>
      <c r="B27" s="269"/>
      <c r="C27" s="269"/>
      <c r="D27" s="269"/>
      <c r="E27" s="269"/>
      <c r="F27" s="269"/>
      <c r="G27" s="269"/>
      <c r="H27" s="269"/>
      <c r="I27" s="270"/>
      <c r="J27" s="132"/>
    </row>
    <row r="28" spans="1:10" x14ac:dyDescent="0.2">
      <c r="A28" s="271" t="s">
        <v>361</v>
      </c>
      <c r="B28" s="272"/>
      <c r="C28" s="272"/>
      <c r="D28" s="272"/>
      <c r="E28" s="272"/>
      <c r="F28" s="272"/>
      <c r="G28" s="272"/>
      <c r="H28" s="272"/>
      <c r="I28" s="273"/>
      <c r="J28" s="132"/>
    </row>
    <row r="29" spans="1:10" x14ac:dyDescent="0.2">
      <c r="A29" s="271" t="s">
        <v>362</v>
      </c>
      <c r="B29" s="272"/>
      <c r="C29" s="272"/>
      <c r="D29" s="272"/>
      <c r="E29" s="272"/>
      <c r="F29" s="272"/>
      <c r="G29" s="272"/>
      <c r="H29" s="272"/>
      <c r="I29" s="273"/>
      <c r="J29" s="132"/>
    </row>
    <row r="30" spans="1:10" x14ac:dyDescent="0.2">
      <c r="A30" s="271" t="s">
        <v>363</v>
      </c>
      <c r="B30" s="272"/>
      <c r="C30" s="272"/>
      <c r="D30" s="272"/>
      <c r="E30" s="272"/>
      <c r="F30" s="272"/>
      <c r="G30" s="272"/>
      <c r="H30" s="272"/>
      <c r="I30" s="273"/>
      <c r="J30" s="133"/>
    </row>
    <row r="31" spans="1:10" x14ac:dyDescent="0.2">
      <c r="A31" s="271" t="s">
        <v>364</v>
      </c>
      <c r="B31" s="272"/>
      <c r="C31" s="272"/>
      <c r="D31" s="272"/>
      <c r="E31" s="272"/>
      <c r="F31" s="272"/>
      <c r="G31" s="272"/>
      <c r="H31" s="272"/>
      <c r="I31" s="273"/>
      <c r="J31" s="133"/>
    </row>
    <row r="32" spans="1:10" x14ac:dyDescent="0.2">
      <c r="A32" s="265" t="s">
        <v>365</v>
      </c>
      <c r="B32" s="266"/>
      <c r="C32" s="266"/>
      <c r="D32" s="266"/>
      <c r="E32" s="266"/>
      <c r="F32" s="266"/>
      <c r="G32" s="266"/>
      <c r="H32" s="266"/>
      <c r="I32" s="267"/>
      <c r="J32" s="133"/>
    </row>
  </sheetData>
  <mergeCells count="6">
    <mergeCell ref="A32:I32"/>
    <mergeCell ref="A27:I27"/>
    <mergeCell ref="A28:I28"/>
    <mergeCell ref="A29:I29"/>
    <mergeCell ref="A30:I30"/>
    <mergeCell ref="A31:I3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E3" sqref="E3:E9"/>
    </sheetView>
  </sheetViews>
  <sheetFormatPr defaultRowHeight="15" x14ac:dyDescent="0.2"/>
  <cols>
    <col min="1" max="1" width="9.140625" style="7"/>
    <col min="2" max="2" width="11.140625" style="7" bestFit="1" customWidth="1"/>
    <col min="3" max="3" width="15.140625" style="7" bestFit="1" customWidth="1"/>
    <col min="4" max="4" width="9.140625" style="7"/>
    <col min="5" max="5" width="16" style="7" bestFit="1" customWidth="1"/>
    <col min="6" max="16384" width="9.140625" style="7"/>
  </cols>
  <sheetData>
    <row r="1" spans="2:5" ht="15.75" thickBot="1" x14ac:dyDescent="0.25"/>
    <row r="2" spans="2:5" ht="15.75" x14ac:dyDescent="0.25">
      <c r="B2" s="145" t="s">
        <v>1</v>
      </c>
      <c r="C2" s="146" t="s">
        <v>370</v>
      </c>
    </row>
    <row r="3" spans="2:5" ht="15.75" x14ac:dyDescent="0.25">
      <c r="B3" s="147" t="e">
        <v>#NULL!</v>
      </c>
      <c r="C3" s="148" t="str">
        <f>IFERROR(B3,"Rever fórmula")</f>
        <v>Rever fórmula</v>
      </c>
    </row>
    <row r="4" spans="2:5" ht="15.75" x14ac:dyDescent="0.25">
      <c r="B4" s="147" t="e">
        <v>#DIV/0!</v>
      </c>
      <c r="C4" s="148" t="str">
        <f t="shared" ref="C4:C13" si="0">IFERROR(B4,"Rever fórmula")</f>
        <v>Rever fórmula</v>
      </c>
    </row>
    <row r="5" spans="2:5" ht="15.75" x14ac:dyDescent="0.25">
      <c r="B5" s="147" t="e">
        <v>#VALUE!</v>
      </c>
      <c r="C5" s="148" t="str">
        <f t="shared" si="0"/>
        <v>Rever fórmula</v>
      </c>
    </row>
    <row r="6" spans="2:5" ht="15.75" x14ac:dyDescent="0.25">
      <c r="B6" s="147" t="e">
        <v>#REF!</v>
      </c>
      <c r="C6" s="148" t="str">
        <f t="shared" si="0"/>
        <v>Rever fórmula</v>
      </c>
    </row>
    <row r="7" spans="2:5" ht="15.75" x14ac:dyDescent="0.25">
      <c r="B7" s="147" t="e">
        <v>#NAME?</v>
      </c>
      <c r="C7" s="148" t="str">
        <f t="shared" si="0"/>
        <v>Rever fórmula</v>
      </c>
    </row>
    <row r="8" spans="2:5" ht="15.75" x14ac:dyDescent="0.25">
      <c r="B8" s="147" t="e">
        <v>#NUM!</v>
      </c>
      <c r="C8" s="148" t="str">
        <f t="shared" si="0"/>
        <v>Rever fórmula</v>
      </c>
    </row>
    <row r="9" spans="2:5" ht="15.75" x14ac:dyDescent="0.25">
      <c r="B9" s="147" t="e">
        <v>#N/A</v>
      </c>
      <c r="C9" s="148" t="str">
        <f t="shared" si="0"/>
        <v>Rever fórmula</v>
      </c>
    </row>
    <row r="10" spans="2:5" ht="15.75" x14ac:dyDescent="0.25">
      <c r="B10" s="147">
        <v>357</v>
      </c>
      <c r="C10" s="148">
        <f t="shared" si="0"/>
        <v>357</v>
      </c>
      <c r="E10" s="7" t="str">
        <f t="shared" ref="E10:E13" si="1">IF(IFERROR(B10,"Rever")&lt;&gt;"Rever","",IFERROR(B10,"Rever Fórmula"))</f>
        <v/>
      </c>
    </row>
    <row r="11" spans="2:5" ht="15.75" x14ac:dyDescent="0.25">
      <c r="B11" s="147"/>
      <c r="C11" s="148">
        <f t="shared" si="0"/>
        <v>0</v>
      </c>
      <c r="E11" s="7" t="str">
        <f t="shared" si="1"/>
        <v/>
      </c>
    </row>
    <row r="12" spans="2:5" ht="15.75" x14ac:dyDescent="0.25">
      <c r="B12" s="147" t="b">
        <v>0</v>
      </c>
      <c r="C12" s="148" t="b">
        <f t="shared" si="0"/>
        <v>0</v>
      </c>
      <c r="E12" s="7" t="str">
        <f t="shared" si="1"/>
        <v/>
      </c>
    </row>
    <row r="13" spans="2:5" ht="16.5" thickBot="1" x14ac:dyDescent="0.3">
      <c r="B13" s="149" t="s">
        <v>254</v>
      </c>
      <c r="C13" s="148" t="str">
        <f t="shared" si="0"/>
        <v>SENAC</v>
      </c>
      <c r="E13" s="7" t="str">
        <f t="shared" si="1"/>
        <v/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21"/>
  <sheetViews>
    <sheetView topLeftCell="A7" zoomScale="130" zoomScaleNormal="130" workbookViewId="0">
      <selection activeCell="C13" sqref="C13:C21"/>
    </sheetView>
  </sheetViews>
  <sheetFormatPr defaultRowHeight="15" x14ac:dyDescent="0.2"/>
  <cols>
    <col min="1" max="1" width="14.5703125" style="7" bestFit="1" customWidth="1"/>
    <col min="2" max="2" width="17.28515625" style="7" bestFit="1" customWidth="1"/>
    <col min="3" max="3" width="16.42578125" style="7" bestFit="1" customWidth="1"/>
    <col min="4" max="16384" width="9.140625" style="7"/>
  </cols>
  <sheetData>
    <row r="1" spans="1:3" ht="15.75" x14ac:dyDescent="0.25">
      <c r="A1" s="31" t="s">
        <v>407</v>
      </c>
      <c r="B1" s="31" t="s">
        <v>406</v>
      </c>
      <c r="C1" s="31" t="s">
        <v>405</v>
      </c>
    </row>
    <row r="2" spans="1:3" x14ac:dyDescent="0.2">
      <c r="A2" s="11" t="s">
        <v>404</v>
      </c>
      <c r="B2" s="10" t="s">
        <v>18</v>
      </c>
      <c r="C2" s="19">
        <v>2500</v>
      </c>
    </row>
    <row r="3" spans="1:3" x14ac:dyDescent="0.2">
      <c r="A3" s="11" t="s">
        <v>403</v>
      </c>
      <c r="B3" s="10" t="s">
        <v>12</v>
      </c>
      <c r="C3" s="19">
        <v>1250</v>
      </c>
    </row>
    <row r="4" spans="1:3" x14ac:dyDescent="0.2">
      <c r="A4" s="11" t="s">
        <v>402</v>
      </c>
      <c r="B4" s="10" t="s">
        <v>395</v>
      </c>
      <c r="C4" s="19">
        <v>4230</v>
      </c>
    </row>
    <row r="5" spans="1:3" x14ac:dyDescent="0.2">
      <c r="A5" s="11" t="s">
        <v>401</v>
      </c>
      <c r="B5" s="10" t="s">
        <v>18</v>
      </c>
      <c r="C5" s="19">
        <v>2603</v>
      </c>
    </row>
    <row r="6" spans="1:3" x14ac:dyDescent="0.2">
      <c r="A6" s="11" t="s">
        <v>400</v>
      </c>
      <c r="B6" s="10" t="s">
        <v>18</v>
      </c>
      <c r="C6" s="19">
        <v>2104</v>
      </c>
    </row>
    <row r="7" spans="1:3" x14ac:dyDescent="0.2">
      <c r="A7" s="11" t="s">
        <v>399</v>
      </c>
      <c r="B7" s="10" t="s">
        <v>18</v>
      </c>
      <c r="C7" s="19">
        <v>2089</v>
      </c>
    </row>
    <row r="8" spans="1:3" x14ac:dyDescent="0.2">
      <c r="A8" s="11" t="s">
        <v>139</v>
      </c>
      <c r="B8" s="10" t="s">
        <v>12</v>
      </c>
      <c r="C8" s="19">
        <v>2045</v>
      </c>
    </row>
    <row r="9" spans="1:3" x14ac:dyDescent="0.2">
      <c r="A9" s="11" t="s">
        <v>398</v>
      </c>
      <c r="B9" s="10" t="s">
        <v>12</v>
      </c>
      <c r="C9" s="19">
        <v>2156</v>
      </c>
    </row>
    <row r="10" spans="1:3" x14ac:dyDescent="0.2">
      <c r="A10" s="11" t="s">
        <v>397</v>
      </c>
      <c r="B10" s="10" t="s">
        <v>395</v>
      </c>
      <c r="C10" s="19">
        <v>1560</v>
      </c>
    </row>
    <row r="11" spans="1:3" x14ac:dyDescent="0.2">
      <c r="A11" s="11" t="s">
        <v>396</v>
      </c>
      <c r="B11" s="10" t="s">
        <v>395</v>
      </c>
      <c r="C11" s="19">
        <v>1890</v>
      </c>
    </row>
    <row r="13" spans="1:3" ht="15.75" x14ac:dyDescent="0.25">
      <c r="B13" s="31" t="s">
        <v>394</v>
      </c>
      <c r="C13" s="90"/>
    </row>
    <row r="14" spans="1:3" ht="15.75" x14ac:dyDescent="0.25">
      <c r="B14" s="31" t="s">
        <v>393</v>
      </c>
      <c r="C14" s="90"/>
    </row>
    <row r="15" spans="1:3" ht="15.75" x14ac:dyDescent="0.25">
      <c r="B15" s="31" t="s">
        <v>392</v>
      </c>
      <c r="C15" s="90"/>
    </row>
    <row r="16" spans="1:3" ht="15.75" x14ac:dyDescent="0.25">
      <c r="B16" s="31" t="s">
        <v>391</v>
      </c>
      <c r="C16" s="90"/>
    </row>
    <row r="17" spans="2:3" ht="15.75" x14ac:dyDescent="0.25">
      <c r="B17" s="31" t="s">
        <v>390</v>
      </c>
      <c r="C17" s="90"/>
    </row>
    <row r="18" spans="2:3" ht="15.75" x14ac:dyDescent="0.25">
      <c r="B18" s="31" t="s">
        <v>389</v>
      </c>
      <c r="C18" s="90"/>
    </row>
    <row r="19" spans="2:3" ht="15.75" x14ac:dyDescent="0.25">
      <c r="B19" s="31" t="s">
        <v>388</v>
      </c>
      <c r="C19" s="168"/>
    </row>
    <row r="20" spans="2:3" ht="15.75" x14ac:dyDescent="0.25">
      <c r="B20" s="31" t="s">
        <v>387</v>
      </c>
      <c r="C20" s="168"/>
    </row>
    <row r="21" spans="2:3" ht="15.75" x14ac:dyDescent="0.25">
      <c r="B21" s="31" t="s">
        <v>386</v>
      </c>
      <c r="C21" s="168"/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11"/>
  <sheetViews>
    <sheetView zoomScale="106" zoomScaleNormal="106" workbookViewId="0">
      <selection activeCell="D12" sqref="D12"/>
    </sheetView>
  </sheetViews>
  <sheetFormatPr defaultRowHeight="15" x14ac:dyDescent="0.2"/>
  <cols>
    <col min="1" max="1" width="9.85546875" style="92" bestFit="1" customWidth="1"/>
    <col min="2" max="2" width="19.5703125" style="92" bestFit="1" customWidth="1"/>
    <col min="3" max="6" width="15.140625" style="92" bestFit="1" customWidth="1"/>
    <col min="7" max="7" width="14.7109375" style="92" bestFit="1" customWidth="1"/>
    <col min="8" max="9" width="15.140625" style="92" bestFit="1" customWidth="1"/>
    <col min="10" max="256" width="9.140625" style="92"/>
    <col min="257" max="257" width="9.85546875" style="92" bestFit="1" customWidth="1"/>
    <col min="258" max="262" width="15.140625" style="92" bestFit="1" customWidth="1"/>
    <col min="263" max="263" width="14.7109375" style="92" bestFit="1" customWidth="1"/>
    <col min="264" max="265" width="15.140625" style="92" bestFit="1" customWidth="1"/>
    <col min="266" max="512" width="9.140625" style="92"/>
    <col min="513" max="513" width="9.85546875" style="92" bestFit="1" customWidth="1"/>
    <col min="514" max="518" width="15.140625" style="92" bestFit="1" customWidth="1"/>
    <col min="519" max="519" width="14.7109375" style="92" bestFit="1" customWidth="1"/>
    <col min="520" max="521" width="15.140625" style="92" bestFit="1" customWidth="1"/>
    <col min="522" max="768" width="9.140625" style="92"/>
    <col min="769" max="769" width="9.85546875" style="92" bestFit="1" customWidth="1"/>
    <col min="770" max="774" width="15.140625" style="92" bestFit="1" customWidth="1"/>
    <col min="775" max="775" width="14.7109375" style="92" bestFit="1" customWidth="1"/>
    <col min="776" max="777" width="15.140625" style="92" bestFit="1" customWidth="1"/>
    <col min="778" max="1024" width="9.140625" style="92"/>
    <col min="1025" max="1025" width="9.85546875" style="92" bestFit="1" customWidth="1"/>
    <col min="1026" max="1030" width="15.140625" style="92" bestFit="1" customWidth="1"/>
    <col min="1031" max="1031" width="14.7109375" style="92" bestFit="1" customWidth="1"/>
    <col min="1032" max="1033" width="15.140625" style="92" bestFit="1" customWidth="1"/>
    <col min="1034" max="1280" width="9.140625" style="92"/>
    <col min="1281" max="1281" width="9.85546875" style="92" bestFit="1" customWidth="1"/>
    <col min="1282" max="1286" width="15.140625" style="92" bestFit="1" customWidth="1"/>
    <col min="1287" max="1287" width="14.7109375" style="92" bestFit="1" customWidth="1"/>
    <col min="1288" max="1289" width="15.140625" style="92" bestFit="1" customWidth="1"/>
    <col min="1290" max="1536" width="9.140625" style="92"/>
    <col min="1537" max="1537" width="9.85546875" style="92" bestFit="1" customWidth="1"/>
    <col min="1538" max="1542" width="15.140625" style="92" bestFit="1" customWidth="1"/>
    <col min="1543" max="1543" width="14.7109375" style="92" bestFit="1" customWidth="1"/>
    <col min="1544" max="1545" width="15.140625" style="92" bestFit="1" customWidth="1"/>
    <col min="1546" max="1792" width="9.140625" style="92"/>
    <col min="1793" max="1793" width="9.85546875" style="92" bestFit="1" customWidth="1"/>
    <col min="1794" max="1798" width="15.140625" style="92" bestFit="1" customWidth="1"/>
    <col min="1799" max="1799" width="14.7109375" style="92" bestFit="1" customWidth="1"/>
    <col min="1800" max="1801" width="15.140625" style="92" bestFit="1" customWidth="1"/>
    <col min="1802" max="2048" width="9.140625" style="92"/>
    <col min="2049" max="2049" width="9.85546875" style="92" bestFit="1" customWidth="1"/>
    <col min="2050" max="2054" width="15.140625" style="92" bestFit="1" customWidth="1"/>
    <col min="2055" max="2055" width="14.7109375" style="92" bestFit="1" customWidth="1"/>
    <col min="2056" max="2057" width="15.140625" style="92" bestFit="1" customWidth="1"/>
    <col min="2058" max="2304" width="9.140625" style="92"/>
    <col min="2305" max="2305" width="9.85546875" style="92" bestFit="1" customWidth="1"/>
    <col min="2306" max="2310" width="15.140625" style="92" bestFit="1" customWidth="1"/>
    <col min="2311" max="2311" width="14.7109375" style="92" bestFit="1" customWidth="1"/>
    <col min="2312" max="2313" width="15.140625" style="92" bestFit="1" customWidth="1"/>
    <col min="2314" max="2560" width="9.140625" style="92"/>
    <col min="2561" max="2561" width="9.85546875" style="92" bestFit="1" customWidth="1"/>
    <col min="2562" max="2566" width="15.140625" style="92" bestFit="1" customWidth="1"/>
    <col min="2567" max="2567" width="14.7109375" style="92" bestFit="1" customWidth="1"/>
    <col min="2568" max="2569" width="15.140625" style="92" bestFit="1" customWidth="1"/>
    <col min="2570" max="2816" width="9.140625" style="92"/>
    <col min="2817" max="2817" width="9.85546875" style="92" bestFit="1" customWidth="1"/>
    <col min="2818" max="2822" width="15.140625" style="92" bestFit="1" customWidth="1"/>
    <col min="2823" max="2823" width="14.7109375" style="92" bestFit="1" customWidth="1"/>
    <col min="2824" max="2825" width="15.140625" style="92" bestFit="1" customWidth="1"/>
    <col min="2826" max="3072" width="9.140625" style="92"/>
    <col min="3073" max="3073" width="9.85546875" style="92" bestFit="1" customWidth="1"/>
    <col min="3074" max="3078" width="15.140625" style="92" bestFit="1" customWidth="1"/>
    <col min="3079" max="3079" width="14.7109375" style="92" bestFit="1" customWidth="1"/>
    <col min="3080" max="3081" width="15.140625" style="92" bestFit="1" customWidth="1"/>
    <col min="3082" max="3328" width="9.140625" style="92"/>
    <col min="3329" max="3329" width="9.85546875" style="92" bestFit="1" customWidth="1"/>
    <col min="3330" max="3334" width="15.140625" style="92" bestFit="1" customWidth="1"/>
    <col min="3335" max="3335" width="14.7109375" style="92" bestFit="1" customWidth="1"/>
    <col min="3336" max="3337" width="15.140625" style="92" bestFit="1" customWidth="1"/>
    <col min="3338" max="3584" width="9.140625" style="92"/>
    <col min="3585" max="3585" width="9.85546875" style="92" bestFit="1" customWidth="1"/>
    <col min="3586" max="3590" width="15.140625" style="92" bestFit="1" customWidth="1"/>
    <col min="3591" max="3591" width="14.7109375" style="92" bestFit="1" customWidth="1"/>
    <col min="3592" max="3593" width="15.140625" style="92" bestFit="1" customWidth="1"/>
    <col min="3594" max="3840" width="9.140625" style="92"/>
    <col min="3841" max="3841" width="9.85546875" style="92" bestFit="1" customWidth="1"/>
    <col min="3842" max="3846" width="15.140625" style="92" bestFit="1" customWidth="1"/>
    <col min="3847" max="3847" width="14.7109375" style="92" bestFit="1" customWidth="1"/>
    <col min="3848" max="3849" width="15.140625" style="92" bestFit="1" customWidth="1"/>
    <col min="3850" max="4096" width="9.140625" style="92"/>
    <col min="4097" max="4097" width="9.85546875" style="92" bestFit="1" customWidth="1"/>
    <col min="4098" max="4102" width="15.140625" style="92" bestFit="1" customWidth="1"/>
    <col min="4103" max="4103" width="14.7109375" style="92" bestFit="1" customWidth="1"/>
    <col min="4104" max="4105" width="15.140625" style="92" bestFit="1" customWidth="1"/>
    <col min="4106" max="4352" width="9.140625" style="92"/>
    <col min="4353" max="4353" width="9.85546875" style="92" bestFit="1" customWidth="1"/>
    <col min="4354" max="4358" width="15.140625" style="92" bestFit="1" customWidth="1"/>
    <col min="4359" max="4359" width="14.7109375" style="92" bestFit="1" customWidth="1"/>
    <col min="4360" max="4361" width="15.140625" style="92" bestFit="1" customWidth="1"/>
    <col min="4362" max="4608" width="9.140625" style="92"/>
    <col min="4609" max="4609" width="9.85546875" style="92" bestFit="1" customWidth="1"/>
    <col min="4610" max="4614" width="15.140625" style="92" bestFit="1" customWidth="1"/>
    <col min="4615" max="4615" width="14.7109375" style="92" bestFit="1" customWidth="1"/>
    <col min="4616" max="4617" width="15.140625" style="92" bestFit="1" customWidth="1"/>
    <col min="4618" max="4864" width="9.140625" style="92"/>
    <col min="4865" max="4865" width="9.85546875" style="92" bestFit="1" customWidth="1"/>
    <col min="4866" max="4870" width="15.140625" style="92" bestFit="1" customWidth="1"/>
    <col min="4871" max="4871" width="14.7109375" style="92" bestFit="1" customWidth="1"/>
    <col min="4872" max="4873" width="15.140625" style="92" bestFit="1" customWidth="1"/>
    <col min="4874" max="5120" width="9.140625" style="92"/>
    <col min="5121" max="5121" width="9.85546875" style="92" bestFit="1" customWidth="1"/>
    <col min="5122" max="5126" width="15.140625" style="92" bestFit="1" customWidth="1"/>
    <col min="5127" max="5127" width="14.7109375" style="92" bestFit="1" customWidth="1"/>
    <col min="5128" max="5129" width="15.140625" style="92" bestFit="1" customWidth="1"/>
    <col min="5130" max="5376" width="9.140625" style="92"/>
    <col min="5377" max="5377" width="9.85546875" style="92" bestFit="1" customWidth="1"/>
    <col min="5378" max="5382" width="15.140625" style="92" bestFit="1" customWidth="1"/>
    <col min="5383" max="5383" width="14.7109375" style="92" bestFit="1" customWidth="1"/>
    <col min="5384" max="5385" width="15.140625" style="92" bestFit="1" customWidth="1"/>
    <col min="5386" max="5632" width="9.140625" style="92"/>
    <col min="5633" max="5633" width="9.85546875" style="92" bestFit="1" customWidth="1"/>
    <col min="5634" max="5638" width="15.140625" style="92" bestFit="1" customWidth="1"/>
    <col min="5639" max="5639" width="14.7109375" style="92" bestFit="1" customWidth="1"/>
    <col min="5640" max="5641" width="15.140625" style="92" bestFit="1" customWidth="1"/>
    <col min="5642" max="5888" width="9.140625" style="92"/>
    <col min="5889" max="5889" width="9.85546875" style="92" bestFit="1" customWidth="1"/>
    <col min="5890" max="5894" width="15.140625" style="92" bestFit="1" customWidth="1"/>
    <col min="5895" max="5895" width="14.7109375" style="92" bestFit="1" customWidth="1"/>
    <col min="5896" max="5897" width="15.140625" style="92" bestFit="1" customWidth="1"/>
    <col min="5898" max="6144" width="9.140625" style="92"/>
    <col min="6145" max="6145" width="9.85546875" style="92" bestFit="1" customWidth="1"/>
    <col min="6146" max="6150" width="15.140625" style="92" bestFit="1" customWidth="1"/>
    <col min="6151" max="6151" width="14.7109375" style="92" bestFit="1" customWidth="1"/>
    <col min="6152" max="6153" width="15.140625" style="92" bestFit="1" customWidth="1"/>
    <col min="6154" max="6400" width="9.140625" style="92"/>
    <col min="6401" max="6401" width="9.85546875" style="92" bestFit="1" customWidth="1"/>
    <col min="6402" max="6406" width="15.140625" style="92" bestFit="1" customWidth="1"/>
    <col min="6407" max="6407" width="14.7109375" style="92" bestFit="1" customWidth="1"/>
    <col min="6408" max="6409" width="15.140625" style="92" bestFit="1" customWidth="1"/>
    <col min="6410" max="6656" width="9.140625" style="92"/>
    <col min="6657" max="6657" width="9.85546875" style="92" bestFit="1" customWidth="1"/>
    <col min="6658" max="6662" width="15.140625" style="92" bestFit="1" customWidth="1"/>
    <col min="6663" max="6663" width="14.7109375" style="92" bestFit="1" customWidth="1"/>
    <col min="6664" max="6665" width="15.140625" style="92" bestFit="1" customWidth="1"/>
    <col min="6666" max="6912" width="9.140625" style="92"/>
    <col min="6913" max="6913" width="9.85546875" style="92" bestFit="1" customWidth="1"/>
    <col min="6914" max="6918" width="15.140625" style="92" bestFit="1" customWidth="1"/>
    <col min="6919" max="6919" width="14.7109375" style="92" bestFit="1" customWidth="1"/>
    <col min="6920" max="6921" width="15.140625" style="92" bestFit="1" customWidth="1"/>
    <col min="6922" max="7168" width="9.140625" style="92"/>
    <col min="7169" max="7169" width="9.85546875" style="92" bestFit="1" customWidth="1"/>
    <col min="7170" max="7174" width="15.140625" style="92" bestFit="1" customWidth="1"/>
    <col min="7175" max="7175" width="14.7109375" style="92" bestFit="1" customWidth="1"/>
    <col min="7176" max="7177" width="15.140625" style="92" bestFit="1" customWidth="1"/>
    <col min="7178" max="7424" width="9.140625" style="92"/>
    <col min="7425" max="7425" width="9.85546875" style="92" bestFit="1" customWidth="1"/>
    <col min="7426" max="7430" width="15.140625" style="92" bestFit="1" customWidth="1"/>
    <col min="7431" max="7431" width="14.7109375" style="92" bestFit="1" customWidth="1"/>
    <col min="7432" max="7433" width="15.140625" style="92" bestFit="1" customWidth="1"/>
    <col min="7434" max="7680" width="9.140625" style="92"/>
    <col min="7681" max="7681" width="9.85546875" style="92" bestFit="1" customWidth="1"/>
    <col min="7682" max="7686" width="15.140625" style="92" bestFit="1" customWidth="1"/>
    <col min="7687" max="7687" width="14.7109375" style="92" bestFit="1" customWidth="1"/>
    <col min="7688" max="7689" width="15.140625" style="92" bestFit="1" customWidth="1"/>
    <col min="7690" max="7936" width="9.140625" style="92"/>
    <col min="7937" max="7937" width="9.85546875" style="92" bestFit="1" customWidth="1"/>
    <col min="7938" max="7942" width="15.140625" style="92" bestFit="1" customWidth="1"/>
    <col min="7943" max="7943" width="14.7109375" style="92" bestFit="1" customWidth="1"/>
    <col min="7944" max="7945" width="15.140625" style="92" bestFit="1" customWidth="1"/>
    <col min="7946" max="8192" width="9.140625" style="92"/>
    <col min="8193" max="8193" width="9.85546875" style="92" bestFit="1" customWidth="1"/>
    <col min="8194" max="8198" width="15.140625" style="92" bestFit="1" customWidth="1"/>
    <col min="8199" max="8199" width="14.7109375" style="92" bestFit="1" customWidth="1"/>
    <col min="8200" max="8201" width="15.140625" style="92" bestFit="1" customWidth="1"/>
    <col min="8202" max="8448" width="9.140625" style="92"/>
    <col min="8449" max="8449" width="9.85546875" style="92" bestFit="1" customWidth="1"/>
    <col min="8450" max="8454" width="15.140625" style="92" bestFit="1" customWidth="1"/>
    <col min="8455" max="8455" width="14.7109375" style="92" bestFit="1" customWidth="1"/>
    <col min="8456" max="8457" width="15.140625" style="92" bestFit="1" customWidth="1"/>
    <col min="8458" max="8704" width="9.140625" style="92"/>
    <col min="8705" max="8705" width="9.85546875" style="92" bestFit="1" customWidth="1"/>
    <col min="8706" max="8710" width="15.140625" style="92" bestFit="1" customWidth="1"/>
    <col min="8711" max="8711" width="14.7109375" style="92" bestFit="1" customWidth="1"/>
    <col min="8712" max="8713" width="15.140625" style="92" bestFit="1" customWidth="1"/>
    <col min="8714" max="8960" width="9.140625" style="92"/>
    <col min="8961" max="8961" width="9.85546875" style="92" bestFit="1" customWidth="1"/>
    <col min="8962" max="8966" width="15.140625" style="92" bestFit="1" customWidth="1"/>
    <col min="8967" max="8967" width="14.7109375" style="92" bestFit="1" customWidth="1"/>
    <col min="8968" max="8969" width="15.140625" style="92" bestFit="1" customWidth="1"/>
    <col min="8970" max="9216" width="9.140625" style="92"/>
    <col min="9217" max="9217" width="9.85546875" style="92" bestFit="1" customWidth="1"/>
    <col min="9218" max="9222" width="15.140625" style="92" bestFit="1" customWidth="1"/>
    <col min="9223" max="9223" width="14.7109375" style="92" bestFit="1" customWidth="1"/>
    <col min="9224" max="9225" width="15.140625" style="92" bestFit="1" customWidth="1"/>
    <col min="9226" max="9472" width="9.140625" style="92"/>
    <col min="9473" max="9473" width="9.85546875" style="92" bestFit="1" customWidth="1"/>
    <col min="9474" max="9478" width="15.140625" style="92" bestFit="1" customWidth="1"/>
    <col min="9479" max="9479" width="14.7109375" style="92" bestFit="1" customWidth="1"/>
    <col min="9480" max="9481" width="15.140625" style="92" bestFit="1" customWidth="1"/>
    <col min="9482" max="9728" width="9.140625" style="92"/>
    <col min="9729" max="9729" width="9.85546875" style="92" bestFit="1" customWidth="1"/>
    <col min="9730" max="9734" width="15.140625" style="92" bestFit="1" customWidth="1"/>
    <col min="9735" max="9735" width="14.7109375" style="92" bestFit="1" customWidth="1"/>
    <col min="9736" max="9737" width="15.140625" style="92" bestFit="1" customWidth="1"/>
    <col min="9738" max="9984" width="9.140625" style="92"/>
    <col min="9985" max="9985" width="9.85546875" style="92" bestFit="1" customWidth="1"/>
    <col min="9986" max="9990" width="15.140625" style="92" bestFit="1" customWidth="1"/>
    <col min="9991" max="9991" width="14.7109375" style="92" bestFit="1" customWidth="1"/>
    <col min="9992" max="9993" width="15.140625" style="92" bestFit="1" customWidth="1"/>
    <col min="9994" max="10240" width="9.140625" style="92"/>
    <col min="10241" max="10241" width="9.85546875" style="92" bestFit="1" customWidth="1"/>
    <col min="10242" max="10246" width="15.140625" style="92" bestFit="1" customWidth="1"/>
    <col min="10247" max="10247" width="14.7109375" style="92" bestFit="1" customWidth="1"/>
    <col min="10248" max="10249" width="15.140625" style="92" bestFit="1" customWidth="1"/>
    <col min="10250" max="10496" width="9.140625" style="92"/>
    <col min="10497" max="10497" width="9.85546875" style="92" bestFit="1" customWidth="1"/>
    <col min="10498" max="10502" width="15.140625" style="92" bestFit="1" customWidth="1"/>
    <col min="10503" max="10503" width="14.7109375" style="92" bestFit="1" customWidth="1"/>
    <col min="10504" max="10505" width="15.140625" style="92" bestFit="1" customWidth="1"/>
    <col min="10506" max="10752" width="9.140625" style="92"/>
    <col min="10753" max="10753" width="9.85546875" style="92" bestFit="1" customWidth="1"/>
    <col min="10754" max="10758" width="15.140625" style="92" bestFit="1" customWidth="1"/>
    <col min="10759" max="10759" width="14.7109375" style="92" bestFit="1" customWidth="1"/>
    <col min="10760" max="10761" width="15.140625" style="92" bestFit="1" customWidth="1"/>
    <col min="10762" max="11008" width="9.140625" style="92"/>
    <col min="11009" max="11009" width="9.85546875" style="92" bestFit="1" customWidth="1"/>
    <col min="11010" max="11014" width="15.140625" style="92" bestFit="1" customWidth="1"/>
    <col min="11015" max="11015" width="14.7109375" style="92" bestFit="1" customWidth="1"/>
    <col min="11016" max="11017" width="15.140625" style="92" bestFit="1" customWidth="1"/>
    <col min="11018" max="11264" width="9.140625" style="92"/>
    <col min="11265" max="11265" width="9.85546875" style="92" bestFit="1" customWidth="1"/>
    <col min="11266" max="11270" width="15.140625" style="92" bestFit="1" customWidth="1"/>
    <col min="11271" max="11271" width="14.7109375" style="92" bestFit="1" customWidth="1"/>
    <col min="11272" max="11273" width="15.140625" style="92" bestFit="1" customWidth="1"/>
    <col min="11274" max="11520" width="9.140625" style="92"/>
    <col min="11521" max="11521" width="9.85546875" style="92" bestFit="1" customWidth="1"/>
    <col min="11522" max="11526" width="15.140625" style="92" bestFit="1" customWidth="1"/>
    <col min="11527" max="11527" width="14.7109375" style="92" bestFit="1" customWidth="1"/>
    <col min="11528" max="11529" width="15.140625" style="92" bestFit="1" customWidth="1"/>
    <col min="11530" max="11776" width="9.140625" style="92"/>
    <col min="11777" max="11777" width="9.85546875" style="92" bestFit="1" customWidth="1"/>
    <col min="11778" max="11782" width="15.140625" style="92" bestFit="1" customWidth="1"/>
    <col min="11783" max="11783" width="14.7109375" style="92" bestFit="1" customWidth="1"/>
    <col min="11784" max="11785" width="15.140625" style="92" bestFit="1" customWidth="1"/>
    <col min="11786" max="12032" width="9.140625" style="92"/>
    <col min="12033" max="12033" width="9.85546875" style="92" bestFit="1" customWidth="1"/>
    <col min="12034" max="12038" width="15.140625" style="92" bestFit="1" customWidth="1"/>
    <col min="12039" max="12039" width="14.7109375" style="92" bestFit="1" customWidth="1"/>
    <col min="12040" max="12041" width="15.140625" style="92" bestFit="1" customWidth="1"/>
    <col min="12042" max="12288" width="9.140625" style="92"/>
    <col min="12289" max="12289" width="9.85546875" style="92" bestFit="1" customWidth="1"/>
    <col min="12290" max="12294" width="15.140625" style="92" bestFit="1" customWidth="1"/>
    <col min="12295" max="12295" width="14.7109375" style="92" bestFit="1" customWidth="1"/>
    <col min="12296" max="12297" width="15.140625" style="92" bestFit="1" customWidth="1"/>
    <col min="12298" max="12544" width="9.140625" style="92"/>
    <col min="12545" max="12545" width="9.85546875" style="92" bestFit="1" customWidth="1"/>
    <col min="12546" max="12550" width="15.140625" style="92" bestFit="1" customWidth="1"/>
    <col min="12551" max="12551" width="14.7109375" style="92" bestFit="1" customWidth="1"/>
    <col min="12552" max="12553" width="15.140625" style="92" bestFit="1" customWidth="1"/>
    <col min="12554" max="12800" width="9.140625" style="92"/>
    <col min="12801" max="12801" width="9.85546875" style="92" bestFit="1" customWidth="1"/>
    <col min="12802" max="12806" width="15.140625" style="92" bestFit="1" customWidth="1"/>
    <col min="12807" max="12807" width="14.7109375" style="92" bestFit="1" customWidth="1"/>
    <col min="12808" max="12809" width="15.140625" style="92" bestFit="1" customWidth="1"/>
    <col min="12810" max="13056" width="9.140625" style="92"/>
    <col min="13057" max="13057" width="9.85546875" style="92" bestFit="1" customWidth="1"/>
    <col min="13058" max="13062" width="15.140625" style="92" bestFit="1" customWidth="1"/>
    <col min="13063" max="13063" width="14.7109375" style="92" bestFit="1" customWidth="1"/>
    <col min="13064" max="13065" width="15.140625" style="92" bestFit="1" customWidth="1"/>
    <col min="13066" max="13312" width="9.140625" style="92"/>
    <col min="13313" max="13313" width="9.85546875" style="92" bestFit="1" customWidth="1"/>
    <col min="13314" max="13318" width="15.140625" style="92" bestFit="1" customWidth="1"/>
    <col min="13319" max="13319" width="14.7109375" style="92" bestFit="1" customWidth="1"/>
    <col min="13320" max="13321" width="15.140625" style="92" bestFit="1" customWidth="1"/>
    <col min="13322" max="13568" width="9.140625" style="92"/>
    <col min="13569" max="13569" width="9.85546875" style="92" bestFit="1" customWidth="1"/>
    <col min="13570" max="13574" width="15.140625" style="92" bestFit="1" customWidth="1"/>
    <col min="13575" max="13575" width="14.7109375" style="92" bestFit="1" customWidth="1"/>
    <col min="13576" max="13577" width="15.140625" style="92" bestFit="1" customWidth="1"/>
    <col min="13578" max="13824" width="9.140625" style="92"/>
    <col min="13825" max="13825" width="9.85546875" style="92" bestFit="1" customWidth="1"/>
    <col min="13826" max="13830" width="15.140625" style="92" bestFit="1" customWidth="1"/>
    <col min="13831" max="13831" width="14.7109375" style="92" bestFit="1" customWidth="1"/>
    <col min="13832" max="13833" width="15.140625" style="92" bestFit="1" customWidth="1"/>
    <col min="13834" max="14080" width="9.140625" style="92"/>
    <col min="14081" max="14081" width="9.85546875" style="92" bestFit="1" customWidth="1"/>
    <col min="14082" max="14086" width="15.140625" style="92" bestFit="1" customWidth="1"/>
    <col min="14087" max="14087" width="14.7109375" style="92" bestFit="1" customWidth="1"/>
    <col min="14088" max="14089" width="15.140625" style="92" bestFit="1" customWidth="1"/>
    <col min="14090" max="14336" width="9.140625" style="92"/>
    <col min="14337" max="14337" width="9.85546875" style="92" bestFit="1" customWidth="1"/>
    <col min="14338" max="14342" width="15.140625" style="92" bestFit="1" customWidth="1"/>
    <col min="14343" max="14343" width="14.7109375" style="92" bestFit="1" customWidth="1"/>
    <col min="14344" max="14345" width="15.140625" style="92" bestFit="1" customWidth="1"/>
    <col min="14346" max="14592" width="9.140625" style="92"/>
    <col min="14593" max="14593" width="9.85546875" style="92" bestFit="1" customWidth="1"/>
    <col min="14594" max="14598" width="15.140625" style="92" bestFit="1" customWidth="1"/>
    <col min="14599" max="14599" width="14.7109375" style="92" bestFit="1" customWidth="1"/>
    <col min="14600" max="14601" width="15.140625" style="92" bestFit="1" customWidth="1"/>
    <col min="14602" max="14848" width="9.140625" style="92"/>
    <col min="14849" max="14849" width="9.85546875" style="92" bestFit="1" customWidth="1"/>
    <col min="14850" max="14854" width="15.140625" style="92" bestFit="1" customWidth="1"/>
    <col min="14855" max="14855" width="14.7109375" style="92" bestFit="1" customWidth="1"/>
    <col min="14856" max="14857" width="15.140625" style="92" bestFit="1" customWidth="1"/>
    <col min="14858" max="15104" width="9.140625" style="92"/>
    <col min="15105" max="15105" width="9.85546875" style="92" bestFit="1" customWidth="1"/>
    <col min="15106" max="15110" width="15.140625" style="92" bestFit="1" customWidth="1"/>
    <col min="15111" max="15111" width="14.7109375" style="92" bestFit="1" customWidth="1"/>
    <col min="15112" max="15113" width="15.140625" style="92" bestFit="1" customWidth="1"/>
    <col min="15114" max="15360" width="9.140625" style="92"/>
    <col min="15361" max="15361" width="9.85546875" style="92" bestFit="1" customWidth="1"/>
    <col min="15362" max="15366" width="15.140625" style="92" bestFit="1" customWidth="1"/>
    <col min="15367" max="15367" width="14.7109375" style="92" bestFit="1" customWidth="1"/>
    <col min="15368" max="15369" width="15.140625" style="92" bestFit="1" customWidth="1"/>
    <col min="15370" max="15616" width="9.140625" style="92"/>
    <col min="15617" max="15617" width="9.85546875" style="92" bestFit="1" customWidth="1"/>
    <col min="15618" max="15622" width="15.140625" style="92" bestFit="1" customWidth="1"/>
    <col min="15623" max="15623" width="14.7109375" style="92" bestFit="1" customWidth="1"/>
    <col min="15624" max="15625" width="15.140625" style="92" bestFit="1" customWidth="1"/>
    <col min="15626" max="15872" width="9.140625" style="92"/>
    <col min="15873" max="15873" width="9.85546875" style="92" bestFit="1" customWidth="1"/>
    <col min="15874" max="15878" width="15.140625" style="92" bestFit="1" customWidth="1"/>
    <col min="15879" max="15879" width="14.7109375" style="92" bestFit="1" customWidth="1"/>
    <col min="15880" max="15881" width="15.140625" style="92" bestFit="1" customWidth="1"/>
    <col min="15882" max="16128" width="9.140625" style="92"/>
    <col min="16129" max="16129" width="9.85546875" style="92" bestFit="1" customWidth="1"/>
    <col min="16130" max="16134" width="15.140625" style="92" bestFit="1" customWidth="1"/>
    <col min="16135" max="16135" width="14.7109375" style="92" bestFit="1" customWidth="1"/>
    <col min="16136" max="16137" width="15.140625" style="92" bestFit="1" customWidth="1"/>
    <col min="16138" max="16384" width="9.140625" style="92"/>
  </cols>
  <sheetData>
    <row r="2" spans="1:4" ht="15.75" x14ac:dyDescent="0.25">
      <c r="A2" s="151" t="s">
        <v>4</v>
      </c>
      <c r="B2" s="151" t="s">
        <v>0</v>
      </c>
      <c r="C2" s="151" t="s">
        <v>1</v>
      </c>
    </row>
    <row r="3" spans="1:4" x14ac:dyDescent="0.2">
      <c r="A3" s="152">
        <v>1</v>
      </c>
      <c r="B3" s="153" t="s">
        <v>255</v>
      </c>
      <c r="C3" s="160">
        <v>145.66999999999999</v>
      </c>
    </row>
    <row r="4" spans="1:4" x14ac:dyDescent="0.2">
      <c r="A4" s="152">
        <v>2</v>
      </c>
      <c r="B4" s="153" t="s">
        <v>256</v>
      </c>
      <c r="C4" s="160">
        <v>3.56</v>
      </c>
    </row>
    <row r="5" spans="1:4" x14ac:dyDescent="0.2">
      <c r="A5" s="152">
        <v>3</v>
      </c>
      <c r="B5" s="153" t="s">
        <v>257</v>
      </c>
      <c r="C5" s="160">
        <v>21.45</v>
      </c>
    </row>
    <row r="6" spans="1:4" x14ac:dyDescent="0.2">
      <c r="A6" s="152">
        <v>4</v>
      </c>
      <c r="B6" s="153" t="s">
        <v>258</v>
      </c>
      <c r="C6" s="160">
        <v>5.12</v>
      </c>
    </row>
    <row r="7" spans="1:4" x14ac:dyDescent="0.2">
      <c r="A7" s="152">
        <v>5</v>
      </c>
      <c r="B7" s="153" t="s">
        <v>259</v>
      </c>
      <c r="C7" s="160">
        <v>2.56</v>
      </c>
    </row>
    <row r="8" spans="1:4" x14ac:dyDescent="0.2">
      <c r="A8" s="154"/>
      <c r="B8" s="154"/>
      <c r="C8" s="154"/>
    </row>
    <row r="9" spans="1:4" ht="15.75" x14ac:dyDescent="0.25">
      <c r="A9" s="155" t="s">
        <v>4</v>
      </c>
      <c r="B9" s="156">
        <v>10</v>
      </c>
      <c r="C9" s="154"/>
      <c r="D9" s="157"/>
    </row>
    <row r="10" spans="1:4" ht="15.75" x14ac:dyDescent="0.25">
      <c r="A10" s="155" t="s">
        <v>0</v>
      </c>
      <c r="B10" s="158"/>
    </row>
    <row r="11" spans="1:4" ht="15.75" x14ac:dyDescent="0.25">
      <c r="A11" s="155" t="s">
        <v>1</v>
      </c>
      <c r="B11" s="159"/>
      <c r="C11" s="154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33"/>
  <sheetViews>
    <sheetView zoomScale="103" zoomScaleNormal="103" workbookViewId="0">
      <selection activeCell="H2" sqref="H2:H7"/>
    </sheetView>
  </sheetViews>
  <sheetFormatPr defaultColWidth="9.140625" defaultRowHeight="15" x14ac:dyDescent="0.2"/>
  <cols>
    <col min="1" max="1" width="20.7109375" style="92" customWidth="1"/>
    <col min="2" max="2" width="17.28515625" style="92" bestFit="1" customWidth="1"/>
    <col min="3" max="3" width="24.7109375" style="92" bestFit="1" customWidth="1"/>
    <col min="4" max="5" width="24.7109375" style="92" customWidth="1"/>
    <col min="6" max="6" width="19.28515625" style="92" bestFit="1" customWidth="1"/>
    <col min="7" max="7" width="28.85546875" style="92" customWidth="1"/>
    <col min="8" max="8" width="21" style="92" bestFit="1" customWidth="1"/>
    <col min="9" max="16384" width="9.140625" style="92"/>
  </cols>
  <sheetData>
    <row r="1" spans="1:8" ht="16.5" thickBot="1" x14ac:dyDescent="0.3">
      <c r="G1" s="94" t="s">
        <v>260</v>
      </c>
      <c r="H1" s="94" t="s">
        <v>262</v>
      </c>
    </row>
    <row r="2" spans="1:8" ht="16.5" thickBot="1" x14ac:dyDescent="0.3">
      <c r="A2" s="94" t="s">
        <v>260</v>
      </c>
      <c r="B2" s="94" t="s">
        <v>261</v>
      </c>
      <c r="G2" s="95" t="s">
        <v>263</v>
      </c>
      <c r="H2" s="97"/>
    </row>
    <row r="3" spans="1:8" s="98" customFormat="1" x14ac:dyDescent="0.2">
      <c r="A3" s="95" t="s">
        <v>263</v>
      </c>
      <c r="B3" s="96"/>
      <c r="G3" s="93" t="s">
        <v>264</v>
      </c>
      <c r="H3" s="100"/>
    </row>
    <row r="4" spans="1:8" x14ac:dyDescent="0.2">
      <c r="A4" s="93" t="s">
        <v>264</v>
      </c>
      <c r="B4" s="99"/>
      <c r="G4" s="93" t="s">
        <v>6</v>
      </c>
      <c r="H4" s="100"/>
    </row>
    <row r="5" spans="1:8" x14ac:dyDescent="0.2">
      <c r="A5" s="93" t="s">
        <v>6</v>
      </c>
      <c r="B5" s="99"/>
      <c r="G5" s="101">
        <v>1456</v>
      </c>
      <c r="H5" s="100"/>
    </row>
    <row r="6" spans="1:8" x14ac:dyDescent="0.2">
      <c r="A6" s="101">
        <v>1456</v>
      </c>
      <c r="B6" s="99"/>
      <c r="G6" s="101">
        <v>8547</v>
      </c>
      <c r="H6" s="100"/>
    </row>
    <row r="7" spans="1:8" ht="15.75" thickBot="1" x14ac:dyDescent="0.25">
      <c r="A7" s="101">
        <v>8547</v>
      </c>
      <c r="B7" s="99"/>
      <c r="G7" s="102">
        <v>89</v>
      </c>
      <c r="H7" s="103"/>
    </row>
    <row r="8" spans="1:8" ht="15.75" thickBot="1" x14ac:dyDescent="0.25">
      <c r="A8" s="102">
        <v>89</v>
      </c>
      <c r="B8" s="99"/>
    </row>
    <row r="11" spans="1:8" ht="15.75" thickBot="1" x14ac:dyDescent="0.25"/>
    <row r="12" spans="1:8" ht="32.25" thickBot="1" x14ac:dyDescent="0.25">
      <c r="A12" s="104" t="s">
        <v>266</v>
      </c>
      <c r="B12" s="104" t="s">
        <v>7</v>
      </c>
      <c r="C12" s="230" t="s">
        <v>267</v>
      </c>
      <c r="D12" s="231"/>
      <c r="E12" s="232"/>
      <c r="G12" s="105"/>
    </row>
    <row r="13" spans="1:8" ht="15.75" customHeight="1" thickBot="1" x14ac:dyDescent="0.3">
      <c r="A13" s="106">
        <v>301</v>
      </c>
      <c r="B13" s="106" t="s">
        <v>271</v>
      </c>
      <c r="C13" s="106"/>
      <c r="D13" s="106"/>
      <c r="E13" s="106"/>
      <c r="G13" s="141" t="s">
        <v>265</v>
      </c>
      <c r="H13" s="142"/>
    </row>
    <row r="14" spans="1:8" ht="32.25" thickBot="1" x14ac:dyDescent="0.25">
      <c r="A14" s="108">
        <v>102</v>
      </c>
      <c r="B14" s="108" t="s">
        <v>273</v>
      </c>
      <c r="C14" s="108"/>
      <c r="D14" s="108"/>
      <c r="E14" s="108"/>
      <c r="G14" s="161" t="s">
        <v>269</v>
      </c>
      <c r="H14" s="134" t="s">
        <v>270</v>
      </c>
    </row>
    <row r="15" spans="1:8" x14ac:dyDescent="0.2">
      <c r="A15" s="108">
        <v>103</v>
      </c>
      <c r="B15" s="108" t="s">
        <v>139</v>
      </c>
      <c r="C15" s="108"/>
      <c r="D15" s="108"/>
      <c r="E15" s="108"/>
      <c r="G15" s="138">
        <v>1</v>
      </c>
      <c r="H15" s="107" t="s">
        <v>272</v>
      </c>
    </row>
    <row r="16" spans="1:8" x14ac:dyDescent="0.2">
      <c r="A16" s="108">
        <v>104</v>
      </c>
      <c r="B16" s="108" t="s">
        <v>276</v>
      </c>
      <c r="C16" s="108"/>
      <c r="D16" s="108"/>
      <c r="E16" s="108"/>
      <c r="G16" s="139">
        <v>2</v>
      </c>
      <c r="H16" s="107" t="s">
        <v>274</v>
      </c>
    </row>
    <row r="17" spans="1:8" x14ac:dyDescent="0.2">
      <c r="A17" s="108">
        <v>202</v>
      </c>
      <c r="B17" s="108" t="s">
        <v>135</v>
      </c>
      <c r="C17" s="108"/>
      <c r="D17" s="108"/>
      <c r="E17" s="108"/>
      <c r="G17" s="139">
        <v>3</v>
      </c>
      <c r="H17" s="107" t="s">
        <v>275</v>
      </c>
    </row>
    <row r="18" spans="1:8" ht="15.75" thickBot="1" x14ac:dyDescent="0.25">
      <c r="A18" s="108">
        <v>203</v>
      </c>
      <c r="B18" s="108" t="s">
        <v>278</v>
      </c>
      <c r="C18" s="108"/>
      <c r="D18" s="108"/>
      <c r="E18" s="108"/>
      <c r="G18" s="140">
        <v>4</v>
      </c>
      <c r="H18" s="109" t="s">
        <v>277</v>
      </c>
    </row>
    <row r="19" spans="1:8" ht="15.75" thickBot="1" x14ac:dyDescent="0.25">
      <c r="A19" s="110">
        <v>302</v>
      </c>
      <c r="B19" s="110" t="s">
        <v>279</v>
      </c>
      <c r="C19" s="110"/>
      <c r="D19" s="110"/>
      <c r="E19" s="110"/>
    </row>
    <row r="20" spans="1:8" ht="15.75" thickBot="1" x14ac:dyDescent="0.25">
      <c r="A20" s="111"/>
      <c r="B20" s="111"/>
      <c r="C20" s="111"/>
      <c r="D20" s="111"/>
      <c r="E20" s="111"/>
      <c r="F20" s="112"/>
    </row>
    <row r="21" spans="1:8" ht="32.25" thickBot="1" x14ac:dyDescent="0.25">
      <c r="A21" s="104" t="s">
        <v>266</v>
      </c>
      <c r="B21" s="104" t="s">
        <v>7</v>
      </c>
      <c r="C21" s="230" t="s">
        <v>268</v>
      </c>
      <c r="D21" s="231"/>
      <c r="E21" s="232"/>
      <c r="F21" s="112"/>
    </row>
    <row r="22" spans="1:8" ht="15.75" thickBot="1" x14ac:dyDescent="0.25">
      <c r="A22" s="106">
        <v>301</v>
      </c>
      <c r="B22" s="106" t="s">
        <v>271</v>
      </c>
      <c r="C22" s="106"/>
      <c r="D22" s="106"/>
      <c r="E22" s="106"/>
      <c r="F22" s="112"/>
    </row>
    <row r="23" spans="1:8" ht="15.75" thickBot="1" x14ac:dyDescent="0.25">
      <c r="A23" s="108">
        <v>102</v>
      </c>
      <c r="B23" s="108" t="s">
        <v>273</v>
      </c>
      <c r="C23" s="108"/>
      <c r="D23" s="106"/>
      <c r="E23" s="106"/>
    </row>
    <row r="24" spans="1:8" ht="15.75" thickBot="1" x14ac:dyDescent="0.25">
      <c r="A24" s="108">
        <v>103</v>
      </c>
      <c r="B24" s="108" t="s">
        <v>139</v>
      </c>
      <c r="C24" s="108"/>
      <c r="D24" s="106"/>
      <c r="E24" s="106"/>
    </row>
    <row r="25" spans="1:8" ht="15.75" thickBot="1" x14ac:dyDescent="0.25">
      <c r="A25" s="108">
        <v>104</v>
      </c>
      <c r="B25" s="108" t="s">
        <v>276</v>
      </c>
      <c r="C25" s="108"/>
      <c r="D25" s="106"/>
      <c r="E25" s="106"/>
    </row>
    <row r="26" spans="1:8" ht="15.75" thickBot="1" x14ac:dyDescent="0.25">
      <c r="A26" s="108">
        <v>202</v>
      </c>
      <c r="B26" s="108" t="s">
        <v>135</v>
      </c>
      <c r="C26" s="108"/>
      <c r="D26" s="106"/>
      <c r="E26" s="106"/>
    </row>
    <row r="27" spans="1:8" ht="15.75" thickBot="1" x14ac:dyDescent="0.25">
      <c r="A27" s="108">
        <v>203</v>
      </c>
      <c r="B27" s="108" t="s">
        <v>278</v>
      </c>
      <c r="C27" s="108"/>
      <c r="D27" s="106"/>
      <c r="E27" s="106"/>
    </row>
    <row r="28" spans="1:8" ht="15.75" thickBot="1" x14ac:dyDescent="0.25">
      <c r="A28" s="110">
        <v>302</v>
      </c>
      <c r="B28" s="110" t="s">
        <v>279</v>
      </c>
      <c r="C28" s="110"/>
      <c r="D28" s="106"/>
      <c r="E28" s="106"/>
    </row>
    <row r="31" spans="1:8" x14ac:dyDescent="0.2">
      <c r="A31" s="7"/>
      <c r="B31" s="7"/>
    </row>
    <row r="32" spans="1:8" x14ac:dyDescent="0.2">
      <c r="A32" s="7"/>
      <c r="B32" s="7"/>
    </row>
    <row r="33" spans="1:2" x14ac:dyDescent="0.2">
      <c r="A33" s="7"/>
      <c r="B33" s="7"/>
    </row>
  </sheetData>
  <mergeCells count="2">
    <mergeCell ref="C12:E12"/>
    <mergeCell ref="C21:E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topLeftCell="A13" workbookViewId="0">
      <selection activeCell="H10" sqref="H10:N10"/>
    </sheetView>
  </sheetViews>
  <sheetFormatPr defaultRowHeight="15" x14ac:dyDescent="0.2"/>
  <cols>
    <col min="1" max="1" width="9.140625" style="7"/>
    <col min="2" max="2" width="19.28515625" style="7" customWidth="1"/>
    <col min="3" max="3" width="21.42578125" style="7" customWidth="1"/>
    <col min="4" max="4" width="19.7109375" style="7" customWidth="1"/>
    <col min="5" max="7" width="9.140625" style="7"/>
    <col min="8" max="8" width="11.140625" style="7" bestFit="1" customWidth="1"/>
    <col min="9" max="9" width="16.5703125" style="7" customWidth="1"/>
    <col min="10" max="10" width="11" style="7" customWidth="1"/>
    <col min="11" max="14" width="9.140625" style="7"/>
    <col min="15" max="15" width="10.85546875" style="7" bestFit="1" customWidth="1"/>
    <col min="16" max="16384" width="9.140625" style="7"/>
  </cols>
  <sheetData>
    <row r="1" spans="2:15" ht="15.75" thickBot="1" x14ac:dyDescent="0.25"/>
    <row r="2" spans="2:15" x14ac:dyDescent="0.2">
      <c r="B2" s="206" t="s">
        <v>427</v>
      </c>
      <c r="C2" s="236">
        <v>42461</v>
      </c>
      <c r="D2" s="237"/>
      <c r="H2" s="216" t="s">
        <v>424</v>
      </c>
      <c r="I2" s="217" t="s">
        <v>2</v>
      </c>
      <c r="J2" s="218" t="s">
        <v>426</v>
      </c>
    </row>
    <row r="3" spans="2:15" ht="15.75" thickBot="1" x14ac:dyDescent="0.25">
      <c r="B3" s="207" t="s">
        <v>424</v>
      </c>
      <c r="C3" s="208" t="s">
        <v>425</v>
      </c>
      <c r="D3" s="209" t="s">
        <v>428</v>
      </c>
      <c r="H3" s="219" t="s">
        <v>431</v>
      </c>
      <c r="I3" s="220"/>
      <c r="J3" s="221"/>
    </row>
    <row r="4" spans="2:15" ht="6.75" customHeight="1" x14ac:dyDescent="0.2">
      <c r="B4" s="233"/>
      <c r="C4" s="234"/>
      <c r="D4" s="235"/>
    </row>
    <row r="5" spans="2:15" ht="15.75" thickBot="1" x14ac:dyDescent="0.25">
      <c r="B5" s="210" t="s">
        <v>135</v>
      </c>
      <c r="C5" s="211">
        <v>2365.4</v>
      </c>
      <c r="D5" s="212">
        <v>5</v>
      </c>
    </row>
    <row r="6" spans="2:15" ht="15.75" thickBot="1" x14ac:dyDescent="0.25">
      <c r="B6" s="210" t="s">
        <v>276</v>
      </c>
      <c r="C6" s="211">
        <v>5633</v>
      </c>
      <c r="D6" s="212">
        <v>10</v>
      </c>
      <c r="F6" s="245" t="s">
        <v>436</v>
      </c>
      <c r="G6" s="246"/>
    </row>
    <row r="7" spans="2:15" x14ac:dyDescent="0.2">
      <c r="B7" s="210" t="s">
        <v>429</v>
      </c>
      <c r="C7" s="211">
        <v>3896.1</v>
      </c>
      <c r="D7" s="212">
        <v>6</v>
      </c>
    </row>
    <row r="8" spans="2:15" x14ac:dyDescent="0.2">
      <c r="B8" s="210" t="s">
        <v>430</v>
      </c>
      <c r="C8" s="211">
        <v>3500.65</v>
      </c>
      <c r="D8" s="212">
        <v>6</v>
      </c>
    </row>
    <row r="9" spans="2:15" ht="15.75" thickBot="1" x14ac:dyDescent="0.25">
      <c r="B9" s="213" t="s">
        <v>431</v>
      </c>
      <c r="C9" s="214">
        <v>4562.3</v>
      </c>
      <c r="D9" s="215">
        <v>8</v>
      </c>
    </row>
    <row r="10" spans="2:15" ht="162" customHeight="1" x14ac:dyDescent="0.2">
      <c r="H10" s="238" t="s">
        <v>432</v>
      </c>
      <c r="I10" s="238"/>
      <c r="J10" s="238"/>
      <c r="K10" s="238"/>
      <c r="L10" s="238"/>
      <c r="M10" s="238"/>
      <c r="N10" s="238"/>
    </row>
    <row r="11" spans="2:15" ht="15.75" thickBot="1" x14ac:dyDescent="0.25"/>
    <row r="12" spans="2:15" x14ac:dyDescent="0.2">
      <c r="H12" s="243"/>
      <c r="I12" s="244"/>
      <c r="J12" s="244"/>
      <c r="K12" s="244"/>
      <c r="L12" s="244"/>
      <c r="M12" s="244"/>
      <c r="N12" s="244"/>
      <c r="O12" s="222" t="s">
        <v>435</v>
      </c>
    </row>
    <row r="13" spans="2:15" x14ac:dyDescent="0.2">
      <c r="H13" s="239" t="s">
        <v>434</v>
      </c>
      <c r="I13" s="240"/>
      <c r="J13" s="240"/>
      <c r="K13" s="240"/>
      <c r="L13" s="240"/>
      <c r="M13" s="240"/>
      <c r="N13" s="240"/>
      <c r="O13" s="212"/>
    </row>
    <row r="14" spans="2:15" ht="15.75" thickBot="1" x14ac:dyDescent="0.25">
      <c r="H14" s="241" t="s">
        <v>433</v>
      </c>
      <c r="I14" s="242"/>
      <c r="J14" s="242"/>
      <c r="K14" s="242"/>
      <c r="L14" s="242"/>
      <c r="M14" s="242"/>
      <c r="N14" s="242"/>
      <c r="O14" s="215"/>
    </row>
  </sheetData>
  <mergeCells count="7">
    <mergeCell ref="B4:D4"/>
    <mergeCell ref="C2:D2"/>
    <mergeCell ref="H10:N10"/>
    <mergeCell ref="H13:N13"/>
    <mergeCell ref="H14:N14"/>
    <mergeCell ref="H12:N12"/>
    <mergeCell ref="F6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9"/>
  <sheetViews>
    <sheetView zoomScaleNormal="100" workbookViewId="0">
      <selection activeCell="C2" sqref="C2:C9"/>
    </sheetView>
  </sheetViews>
  <sheetFormatPr defaultColWidth="9.140625" defaultRowHeight="15" x14ac:dyDescent="0.2"/>
  <cols>
    <col min="1" max="1" width="17.28515625" style="92" customWidth="1"/>
    <col min="2" max="2" width="14" style="92" customWidth="1"/>
    <col min="3" max="3" width="16.7109375" style="92" customWidth="1"/>
    <col min="4" max="4" width="9.140625" style="92"/>
    <col min="5" max="5" width="15.85546875" style="92" bestFit="1" customWidth="1"/>
    <col min="6" max="16384" width="9.140625" style="92"/>
  </cols>
  <sheetData>
    <row r="1" spans="1:5" ht="32.25" thickBot="1" x14ac:dyDescent="0.25">
      <c r="A1" s="104" t="s">
        <v>266</v>
      </c>
      <c r="B1" s="104" t="s">
        <v>7</v>
      </c>
      <c r="C1" s="104" t="s">
        <v>270</v>
      </c>
      <c r="E1" s="116" t="s">
        <v>280</v>
      </c>
    </row>
    <row r="2" spans="1:5" x14ac:dyDescent="0.2">
      <c r="A2" s="106">
        <v>3</v>
      </c>
      <c r="B2" s="106" t="s">
        <v>271</v>
      </c>
      <c r="C2" s="106"/>
      <c r="E2" s="108" t="s">
        <v>272</v>
      </c>
    </row>
    <row r="3" spans="1:5" x14ac:dyDescent="0.2">
      <c r="A3" s="108">
        <v>2</v>
      </c>
      <c r="B3" s="108" t="s">
        <v>273</v>
      </c>
      <c r="C3" s="108"/>
      <c r="E3" s="108" t="s">
        <v>274</v>
      </c>
    </row>
    <row r="4" spans="1:5" x14ac:dyDescent="0.2">
      <c r="A4" s="108">
        <v>1</v>
      </c>
      <c r="B4" s="108" t="s">
        <v>139</v>
      </c>
      <c r="C4" s="108"/>
      <c r="E4" s="108" t="s">
        <v>275</v>
      </c>
    </row>
    <row r="5" spans="1:5" x14ac:dyDescent="0.2">
      <c r="A5" s="108">
        <v>6</v>
      </c>
      <c r="B5" s="108" t="s">
        <v>276</v>
      </c>
      <c r="C5" s="108"/>
      <c r="E5" s="117" t="s">
        <v>277</v>
      </c>
    </row>
    <row r="6" spans="1:5" x14ac:dyDescent="0.2">
      <c r="A6" s="108">
        <v>5</v>
      </c>
      <c r="B6" s="108" t="s">
        <v>135</v>
      </c>
      <c r="C6" s="108"/>
      <c r="E6" s="108" t="s">
        <v>281</v>
      </c>
    </row>
    <row r="7" spans="1:5" x14ac:dyDescent="0.2">
      <c r="A7" s="108">
        <v>4</v>
      </c>
      <c r="B7" s="108" t="s">
        <v>278</v>
      </c>
      <c r="C7" s="108"/>
      <c r="E7" s="108" t="s">
        <v>282</v>
      </c>
    </row>
    <row r="8" spans="1:5" ht="15.75" thickBot="1" x14ac:dyDescent="0.25">
      <c r="A8" s="117">
        <v>8</v>
      </c>
      <c r="B8" s="117" t="s">
        <v>279</v>
      </c>
      <c r="C8" s="117"/>
      <c r="E8" s="110" t="s">
        <v>283</v>
      </c>
    </row>
    <row r="9" spans="1:5" ht="15.75" thickBot="1" x14ac:dyDescent="0.25">
      <c r="A9" s="110">
        <v>7</v>
      </c>
      <c r="B9" s="110" t="s">
        <v>284</v>
      </c>
      <c r="C9" s="110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19"/>
  <sheetViews>
    <sheetView zoomScaleNormal="100" workbookViewId="0">
      <selection activeCell="C8" sqref="C8:C11"/>
    </sheetView>
  </sheetViews>
  <sheetFormatPr defaultColWidth="9.140625" defaultRowHeight="15" x14ac:dyDescent="0.2"/>
  <cols>
    <col min="1" max="1" width="11.28515625" style="7" bestFit="1" customWidth="1"/>
    <col min="2" max="2" width="16.5703125" style="7" bestFit="1" customWidth="1"/>
    <col min="3" max="3" width="61.140625" style="7" customWidth="1"/>
    <col min="4" max="16384" width="9.140625" style="7"/>
  </cols>
  <sheetData>
    <row r="1" spans="1:3" ht="15.75" x14ac:dyDescent="0.25">
      <c r="A1" s="16" t="s">
        <v>160</v>
      </c>
      <c r="B1" s="16" t="s">
        <v>161</v>
      </c>
      <c r="C1" s="16" t="s">
        <v>162</v>
      </c>
    </row>
    <row r="2" spans="1:3" x14ac:dyDescent="0.2">
      <c r="A2" s="12" t="s">
        <v>163</v>
      </c>
      <c r="B2" s="14">
        <v>75</v>
      </c>
      <c r="C2" s="12"/>
    </row>
    <row r="3" spans="1:3" x14ac:dyDescent="0.2">
      <c r="A3" s="12" t="s">
        <v>164</v>
      </c>
      <c r="B3" s="14">
        <v>83</v>
      </c>
      <c r="C3" s="12"/>
    </row>
    <row r="4" spans="1:3" x14ac:dyDescent="0.2">
      <c r="A4" s="12" t="s">
        <v>165</v>
      </c>
      <c r="B4" s="14">
        <v>79</v>
      </c>
      <c r="C4" s="12"/>
    </row>
    <row r="5" spans="1:3" ht="15.75" thickBot="1" x14ac:dyDescent="0.25">
      <c r="A5" s="13" t="s">
        <v>166</v>
      </c>
      <c r="B5" s="15">
        <v>55</v>
      </c>
      <c r="C5" s="12"/>
    </row>
    <row r="6" spans="1:3" ht="15.75" thickBot="1" x14ac:dyDescent="0.25"/>
    <row r="7" spans="1:3" ht="15.75" x14ac:dyDescent="0.25">
      <c r="A7" s="16" t="s">
        <v>167</v>
      </c>
      <c r="B7" s="16"/>
      <c r="C7" s="16"/>
    </row>
    <row r="8" spans="1:3" x14ac:dyDescent="0.2">
      <c r="A8" s="12" t="s">
        <v>163</v>
      </c>
      <c r="B8" s="14">
        <v>20</v>
      </c>
      <c r="C8" s="162"/>
    </row>
    <row r="9" spans="1:3" x14ac:dyDescent="0.2">
      <c r="A9" s="12" t="s">
        <v>164</v>
      </c>
      <c r="B9" s="14">
        <v>33</v>
      </c>
      <c r="C9" s="162"/>
    </row>
    <row r="10" spans="1:3" x14ac:dyDescent="0.2">
      <c r="A10" s="12" t="s">
        <v>165</v>
      </c>
      <c r="B10" s="14">
        <v>42</v>
      </c>
      <c r="C10" s="162"/>
    </row>
    <row r="11" spans="1:3" ht="15.75" thickBot="1" x14ac:dyDescent="0.25">
      <c r="A11" s="13" t="s">
        <v>166</v>
      </c>
      <c r="B11" s="14">
        <v>50</v>
      </c>
      <c r="C11" s="162"/>
    </row>
    <row r="15" spans="1:3" x14ac:dyDescent="0.2">
      <c r="C15" s="247" t="s">
        <v>168</v>
      </c>
    </row>
    <row r="16" spans="1:3" x14ac:dyDescent="0.2">
      <c r="C16" s="247"/>
    </row>
    <row r="17" spans="3:3" x14ac:dyDescent="0.2">
      <c r="C17" s="247"/>
    </row>
    <row r="18" spans="3:3" x14ac:dyDescent="0.2">
      <c r="C18" s="247"/>
    </row>
    <row r="19" spans="3:3" x14ac:dyDescent="0.2">
      <c r="C19" s="247"/>
    </row>
  </sheetData>
  <mergeCells count="1">
    <mergeCell ref="C15:C19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Referências</vt:lpstr>
      <vt:lpstr>Funções É</vt:lpstr>
      <vt:lpstr>Função SEERRO</vt:lpstr>
      <vt:lpstr>Funções Básicas</vt:lpstr>
      <vt:lpstr>Funções SEERRO com procv</vt:lpstr>
      <vt:lpstr>Funções Direita e Esquerda</vt:lpstr>
      <vt:lpstr>Funções Localizar e Texto</vt:lpstr>
      <vt:lpstr>Função Escolher</vt:lpstr>
      <vt:lpstr>Rept</vt:lpstr>
      <vt:lpstr>Funções Dia</vt:lpstr>
      <vt:lpstr>Data e Hora</vt:lpstr>
      <vt:lpstr>Procv1</vt:lpstr>
      <vt:lpstr>Procv2 II</vt:lpstr>
      <vt:lpstr>Se</vt:lpstr>
      <vt:lpstr>Transporte e Frete</vt:lpstr>
      <vt:lpstr>Estados</vt:lpstr>
      <vt:lpstr>Safra Agricola</vt:lpstr>
      <vt:lpstr>Data</vt:lpstr>
      <vt:lpstr>Somases, Médiases, Contses</vt:lpstr>
      <vt:lpstr>Médiases, Somases, Contses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DELCIDES_TANISE</dc:creator>
  <cp:lastModifiedBy>Marcia</cp:lastModifiedBy>
  <cp:lastPrinted>2010-05-18T14:00:01Z</cp:lastPrinted>
  <dcterms:created xsi:type="dcterms:W3CDTF">2010-05-18T13:52:26Z</dcterms:created>
  <dcterms:modified xsi:type="dcterms:W3CDTF">2017-06-06T14:33:16Z</dcterms:modified>
</cp:coreProperties>
</file>